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bookViews>
    <workbookView xWindow="0" yWindow="0" windowWidth="23256" windowHeight="12300"/>
  </bookViews>
  <sheets>
    <sheet name="TDSheet" sheetId="1" r:id="rId1"/>
  </sheets>
  <calcPr calcId="144525" refMode="R1C1"/>
</workbook>
</file>

<file path=xl/calcChain.xml><?xml version="1.0" encoding="utf-8"?>
<calcChain xmlns="http://schemas.openxmlformats.org/spreadsheetml/2006/main">
  <c r="R10" i="1" l="1"/>
  <c r="T10" i="1" s="1"/>
  <c r="U10" i="1"/>
  <c r="V10" i="1"/>
  <c r="AE10" i="1"/>
  <c r="R11" i="1"/>
  <c r="T11" i="1" s="1"/>
  <c r="U11" i="1"/>
  <c r="V11" i="1"/>
  <c r="AE11" i="1"/>
  <c r="R15" i="1"/>
  <c r="T15" i="1" s="1"/>
  <c r="U15" i="1"/>
  <c r="V15" i="1"/>
  <c r="AE15" i="1"/>
  <c r="R16" i="1"/>
  <c r="T16" i="1" s="1"/>
  <c r="U16" i="1"/>
  <c r="V16" i="1"/>
  <c r="AE16" i="1"/>
  <c r="R18" i="1"/>
  <c r="T18" i="1" s="1"/>
  <c r="U18" i="1"/>
  <c r="V18" i="1"/>
  <c r="AE18" i="1"/>
  <c r="R21" i="1"/>
  <c r="T21" i="1" s="1"/>
  <c r="U21" i="1"/>
  <c r="V21" i="1"/>
  <c r="AE21" i="1"/>
</calcChain>
</file>

<file path=xl/sharedStrings.xml><?xml version="1.0" encoding="utf-8"?>
<sst xmlns="http://schemas.openxmlformats.org/spreadsheetml/2006/main" count="128" uniqueCount="102">
  <si>
    <t xml:space="preserve">Прайс-лист </t>
  </si>
  <si>
    <t>ООО "Издательский Дом "Проф-Пресс"</t>
  </si>
  <si>
    <t>Номер</t>
  </si>
  <si>
    <t>Код</t>
  </si>
  <si>
    <t>Наименование</t>
  </si>
  <si>
    <t>ISBN</t>
  </si>
  <si>
    <t>Маркировка</t>
  </si>
  <si>
    <t>Текстовое описание</t>
  </si>
  <si>
    <t>Стандарт Паллеты</t>
  </si>
  <si>
    <t>Стандарт коробки</t>
  </si>
  <si>
    <t>Стандарт спайки</t>
  </si>
  <si>
    <t>Кол-во на складах</t>
  </si>
  <si>
    <t>Изображение</t>
  </si>
  <si>
    <t>Старая цена</t>
  </si>
  <si>
    <t>Минимальный Заказ</t>
  </si>
  <si>
    <t>Цена</t>
  </si>
  <si>
    <t>ЗАКАЗ</t>
  </si>
  <si>
    <t>Сумма заказа</t>
  </si>
  <si>
    <t>Масса</t>
  </si>
  <si>
    <t>Объем</t>
  </si>
  <si>
    <t>Новинка</t>
  </si>
  <si>
    <t>Штрихкод</t>
  </si>
  <si>
    <t>Ставка НДС</t>
  </si>
  <si>
    <t>Авторы</t>
  </si>
  <si>
    <t>Видео Rutube</t>
  </si>
  <si>
    <t>Возрастные ограничения</t>
  </si>
  <si>
    <t>Дата тиража</t>
  </si>
  <si>
    <t>Жанр</t>
  </si>
  <si>
    <t>Картинка на сайте</t>
  </si>
  <si>
    <t>Количество страниц</t>
  </si>
  <si>
    <t>Отделка</t>
  </si>
  <si>
    <t>Переплет</t>
  </si>
  <si>
    <t>Плотность блока</t>
  </si>
  <si>
    <t>Подлежит маркировке Честный знак</t>
  </si>
  <si>
    <t>Пол</t>
  </si>
  <si>
    <t>Серия (доп. реквизит)</t>
  </si>
  <si>
    <t>Формат (строкой)</t>
  </si>
  <si>
    <t>07. Издательский Дом Проф-Пресс</t>
  </si>
  <si>
    <t>6. TВОРЧЕСТВО, БРОШЮРЫ, ПОСОБИЯ</t>
  </si>
  <si>
    <t>РАСКРАСКИ</t>
  </si>
  <si>
    <t>СЕРИЯ: РАСКРАСКА-СТИКЕРБУК на гребне 142х202</t>
  </si>
  <si>
    <t>270086</t>
  </si>
  <si>
    <t>РАСКРАСКА-СТИКЕРБУК. ТУРБОЗАВРЫ</t>
  </si>
  <si>
    <t>978-5-378-35961-5</t>
  </si>
  <si>
    <t>Не просто наклейки... Не просто раскраска... Новая раскраска-стикербук! Сначала раскрась, потом наклей! Целых 12 листов творчества и удовольствия!</t>
  </si>
  <si>
    <t>&gt;400</t>
  </si>
  <si>
    <t>НОВИНКА</t>
  </si>
  <si>
    <t>9785378359615</t>
  </si>
  <si>
    <t>10%</t>
  </si>
  <si>
    <t>0+</t>
  </si>
  <si>
    <t>на гребне</t>
  </si>
  <si>
    <t>Не подлежит маркировке ЧЗ</t>
  </si>
  <si>
    <t>150х202х7</t>
  </si>
  <si>
    <t>270087</t>
  </si>
  <si>
    <t>РАСКРАСКА-СТИКЕРБУК. ЦВЕТНЯШКИ</t>
  </si>
  <si>
    <t>978-5-378-35962-2</t>
  </si>
  <si>
    <t>9785378359622</t>
  </si>
  <si>
    <t>90. ПРОДУКЦИЯ НА БУМАГЕ</t>
  </si>
  <si>
    <t>РОМАНЫ ДЛЯ ДЕВОЧЕК</t>
  </si>
  <si>
    <t>СЕРИЯ: РОМАНЫ ДЛЯ ДЕВОЧЕК офсет, выб лак, КБС 147х203</t>
  </si>
  <si>
    <t>265132</t>
  </si>
  <si>
    <t>РОМАНЫ ДЛЯ ДЕВОЧЕК. КБС. Мелодия первой любви</t>
  </si>
  <si>
    <t>978-5-378-35874-8</t>
  </si>
  <si>
    <t>«Меня зовут Лена Лебедева, у меня был план на ближайшие годы: выиграть музыкальный конкурс «Пиано», закончить школу и поступить в консерваторию имени Римского-Корсакова. А дальше всё предельно ясно... по крайней мере моей маме. Но в последнее время я не знаю, чего хочу в будущем. Однако бросить музыкалку... Это всё равно, что почти доплыть до берега и повернуть назад, потому что ты устал. Ещё и новенький этот — как будто с другой планеты прибыл, а такие не особо нравятся. Новая учительница по биологии меня явно невзлюбила, теперь дополнительные занятия прибавятся. А самое странное, я никак не ожидала, что по стечению обстоятельств именно с новеньким мне будет так спокойно и интересно общаться...»</t>
  </si>
  <si>
    <t>9785378358748</t>
  </si>
  <si>
    <t>Зимова Анна Сергеевна</t>
  </si>
  <si>
    <t>4a0ba97bb385f2858fbe0bad093abffd</t>
  </si>
  <si>
    <t>6+</t>
  </si>
  <si>
    <t>выборочный лак</t>
  </si>
  <si>
    <t>КБС (клеевое бесшовное скрепление)</t>
  </si>
  <si>
    <t>133х195х19</t>
  </si>
  <si>
    <t>267377</t>
  </si>
  <si>
    <t>РОМАНЫ ДЛЯ ДЕВОЧЕК. КБС. Пышечная, согревающая сердца</t>
  </si>
  <si>
    <t>978-5-378-35921-9</t>
  </si>
  <si>
    <t>Хилинг-роман, пропитанный запахом пышек и атмосферой Cанкт-Петербурга. Маша Литвинова привыкла стойко справляться с трудностями и молчать о своих проблемах. Но всё меняется, когда она с семьёй переезжает в Петербург, и родители открывают маленькую пышечную у набережной Карповки. Тревожная жизнь Маши наполняется ароматом жареного теста, сонным гудением кофемашины под шум дождя за окном, чувством причастности к общему делу. А главное — душевными разговорами с незнакомцами, которые незаметно становятся очень близкими. В место, где даже самый холодный и дождливый петербургский день наполняется ароматом свежей выпечки.</t>
  </si>
  <si>
    <t>9785378359219</t>
  </si>
  <si>
    <t>22%</t>
  </si>
  <si>
    <t>Тоболина Инна</t>
  </si>
  <si>
    <t>12+</t>
  </si>
  <si>
    <t>мат. лам+выб.лак</t>
  </si>
  <si>
    <t>142х195х20</t>
  </si>
  <si>
    <t>СЕРИЯ: КЛАССИКА офсет, выб лак, КБС 140х195</t>
  </si>
  <si>
    <t>265104</t>
  </si>
  <si>
    <t>КЛАССИКА. М.А.Булгаков. Собачье сердце</t>
  </si>
  <si>
    <t>978-5-378-35872-4</t>
  </si>
  <si>
    <t>Повесть Михаила Булгакова «Собачье сердце» — сатирическое произведение, в котором раскрывается критика большевизма и идеи преобразования человечества. По сюжету гениальный ученый профессор Преображенский идет на небывалый эксперимент — он пересаживает гипофиз хулигана и пьяницы Клима Чугункина бездомной собаке. Великий эксперимент! Оправдаются ли ожидания ученого? Ответ читатели узнают в книге!</t>
  </si>
  <si>
    <t>9785378358724</t>
  </si>
  <si>
    <t>Булгаков Михаил</t>
  </si>
  <si>
    <t>16+</t>
  </si>
  <si>
    <t>135х195х12</t>
  </si>
  <si>
    <t>ШКОЛЬНАЯ ПРОГРАММА</t>
  </si>
  <si>
    <t>СБОРНИКИ ДЛЯ ШКОЛЫ офсет, глянц.ламин. 145х203</t>
  </si>
  <si>
    <t>271680</t>
  </si>
  <si>
    <t>ВСЕ РАССКАЗЫ ДЛЯ ЛЕТНЕГО ЧТЕНИЯ</t>
  </si>
  <si>
    <t>978-5-378-36024-6</t>
  </si>
  <si>
    <t>Сборник «Все рассказы для летнего чтения» собрал в себе множество произведений для учеников начальной школы, которые можно прочесть на летних каникулах. В этой книге юный читатель познакомится с рассказами Л. Н. Толстого, М. М. Пришвина, А. С. Пушкина, Ш. Перро, Г. Х. Андерсена и окунётся в мир русских народных сказок. Книгу украшают иллюстрации, которые сделают чтение более интересным и захватывающим. Список произведений соответствует школьной программе.</t>
  </si>
  <si>
    <t>9785378360246</t>
  </si>
  <si>
    <t>Крылов Иван Андреевич, Толстой Лев Николаевич, Пушкин Александр Сергеевич, Толстой Алексей Константинович, Рылеев Кондратий Фёдорович, Лермонтов Михаил Юрьевич, Никитин Иван Саввич, Некрасов Николай Алексеевич, Блок Александр Александрович, Фет Афанасий Афанасьевич, Перро Шарль, Андерсен Ганс Христиан, Братья Гримм и другие</t>
  </si>
  <si>
    <t>cb47fabe82dcc56fd8648667e570957c</t>
  </si>
  <si>
    <t>глянцевая ламинация</t>
  </si>
  <si>
    <t>7БЦ</t>
  </si>
  <si>
    <t>144х204х29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</si>
</sst>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0"/>
    <numFmt numFmtId="177" formatCode="0.00000"/>
  </numFmts>
  <fonts count="12" x14ac:knownFonts="1">
    <font>
      <sz val="8"/>
      <name val="Arial"/>
      <family val="2"/>
      <charset val="204"/>
    </font>
    <font>
      <b/>
      <sz val="18"/>
      <name val="Arial"/>
      <family val="2"/>
      <charset val="204"/>
    </font>
    <font>
      <sz val="10"/>
      <name val="Arial"/>
      <family val="2"/>
      <charset val="204"/>
    </font>
    <font>
      <b/>
      <sz val="12"/>
      <name val="Arial"/>
      <family val="2"/>
      <charset val="204"/>
    </font>
    <font>
      <b/>
      <sz val="8"/>
      <name val="Arial"/>
      <family val="2"/>
      <charset val="204"/>
    </font>
    <font>
      <b/>
      <u/>
      <sz val="12"/>
      <color indexed="12"/>
      <name val="Arial"/>
      <family val="2"/>
      <charset val="204"/>
    </font>
    <font>
      <b/>
      <sz val="12"/>
      <color indexed="12"/>
      <name val="Arial"/>
      <family val="2"/>
      <charset val="204"/>
    </font>
    <font>
      <b/>
      <i/>
      <u/>
      <sz val="9"/>
      <color indexed="8"/>
      <name val="Arial"/>
      <family val="2"/>
      <charset val="204"/>
    </font>
    <font>
      <b/>
      <i/>
      <sz val="9"/>
      <color indexed="8"/>
      <name val="Arial"/>
      <family val="2"/>
      <charset val="204"/>
    </font>
    <font>
      <b/>
      <sz val="8"/>
      <color indexed="10"/>
      <name val="Arial"/>
      <family val="2"/>
      <charset val="204"/>
    </font>
    <font>
      <b/>
      <sz val="10"/>
      <name val="Arial"/>
      <family val="2"/>
      <charset val="204"/>
    </font>
    <font>
      <sz val="8"/>
      <color indexed="8"/>
      <name val="Arial"/>
      <family val="2"/>
      <charset val="204"/>
    </font>
  </fonts>
  <fills count="5">
    <fill>
      <patternFill patternType="none"/>
    </fill>
    <fill>
      <patternFill patternType="gray125"/>
    </fill>
    <fill>
      <patternFill patternType="solid">
        <fgColor indexed="27"/>
        <bgColor indexed="64"/>
      </patternFill>
    </fill>
    <fill>
      <patternFill patternType="solid">
        <fgColor indexed="24"/>
        <bgColor indexed="64"/>
      </patternFill>
    </fill>
    <fill>
      <patternFill patternType="solid">
        <fgColor indexed="13"/>
        <bgColor indexed="64"/>
      </patternFill>
    </fill>
  </fills>
  <borders count="9">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10"/>
      </left>
      <right style="medium">
        <color indexed="10"/>
      </right>
      <top style="medium">
        <color indexed="10"/>
      </top>
      <bottom style="medium">
        <color indexed="10"/>
      </bottom>
      <diagonal/>
    </border>
  </borders>
  <cellStyleXfs count="1">
    <xf numFmtId="0" fontId="0" fillId="0" borderId="0"/>
  </cellStyleXfs>
  <cellXfs count="36">
    <xf numFmtId="0" fontId="0" fillId="0" borderId="0" xfId="0" applyNumberFormat="1" applyFont="1" applyFill="1" applyBorder="1" applyAlignment="1" applyProtection="1"/>
    <xf numFmtId="0" fontId="0" fillId="0" borderId="0" xfId="0" applyNumberFormat="1"/>
    <xf numFmtId="0" fontId="1" fillId="0" borderId="0" xfId="0" applyNumberFormat="1" applyFont="1" applyAlignment="1">
      <alignment horizontal="left"/>
    </xf>
    <xf numFmtId="1" fontId="0" fillId="4" borderId="6" xfId="0" applyNumberFormat="1" applyFont="1" applyFill="1" applyBorder="1" applyAlignment="1">
      <alignment horizontal="right" vertical="top"/>
    </xf>
    <xf numFmtId="0" fontId="0" fillId="4" borderId="7" xfId="0" applyNumberFormat="1" applyFont="1" applyFill="1" applyBorder="1" applyAlignment="1">
      <alignment vertical="top" wrapText="1"/>
    </xf>
    <xf numFmtId="0" fontId="0" fillId="4" borderId="7" xfId="0" applyNumberFormat="1" applyFont="1" applyFill="1" applyBorder="1" applyAlignment="1">
      <alignment vertical="top"/>
    </xf>
    <xf numFmtId="0" fontId="9" fillId="4" borderId="7" xfId="0" applyNumberFormat="1" applyFont="1" applyFill="1" applyBorder="1" applyAlignment="1">
      <alignment horizontal="center" vertical="top"/>
    </xf>
    <xf numFmtId="0" fontId="0" fillId="4" borderId="7" xfId="0" applyNumberFormat="1" applyFont="1" applyFill="1" applyBorder="1" applyAlignment="1">
      <alignment horizontal="left" vertical="top" wrapText="1"/>
    </xf>
    <xf numFmtId="0" fontId="0" fillId="4" borderId="7" xfId="0" applyNumberFormat="1" applyFont="1" applyFill="1" applyBorder="1" applyAlignment="1">
      <alignment horizontal="right" vertical="top"/>
    </xf>
    <xf numFmtId="1" fontId="0" fillId="4" borderId="7" xfId="0" applyNumberFormat="1" applyFont="1" applyFill="1" applyBorder="1" applyAlignment="1">
      <alignment horizontal="right" vertical="top"/>
    </xf>
    <xf numFmtId="0" fontId="0" fillId="4" borderId="7" xfId="0" applyNumberFormat="1" applyFont="1" applyFill="1" applyBorder="1"/>
    <xf numFmtId="0" fontId="10" fillId="3" borderId="8" xfId="0" applyNumberFormat="1" applyFont="1" applyFill="1" applyBorder="1" applyAlignment="1">
      <alignment horizontal="center" vertical="center"/>
    </xf>
    <xf numFmtId="2" fontId="11" fillId="4" borderId="7" xfId="0" applyNumberFormat="1" applyFont="1" applyFill="1" applyBorder="1" applyAlignment="1">
      <alignment horizontal="right" vertical="top"/>
    </xf>
    <xf numFmtId="0" fontId="0" fillId="2" borderId="7" xfId="0" applyNumberFormat="1" applyFont="1" applyFill="1" applyBorder="1" applyAlignment="1" applyProtection="1">
      <alignment horizontal="right" vertical="top"/>
      <protection locked="0"/>
    </xf>
    <xf numFmtId="176" fontId="0" fillId="4" borderId="7" xfId="0" applyNumberFormat="1" applyFont="1" applyFill="1" applyBorder="1" applyAlignment="1">
      <alignment horizontal="right" vertical="top"/>
    </xf>
    <xf numFmtId="177" fontId="0" fillId="4" borderId="7" xfId="0" applyNumberFormat="1" applyFont="1" applyFill="1" applyBorder="1" applyAlignment="1">
      <alignment horizontal="right" vertical="top"/>
    </xf>
    <xf numFmtId="0" fontId="9" fillId="4" borderId="7" xfId="0" applyNumberFormat="1" applyFont="1" applyFill="1" applyBorder="1" applyAlignment="1">
      <alignment horizontal="right" vertical="top"/>
    </xf>
    <xf numFmtId="0" fontId="0" fillId="4" borderId="7" xfId="0" applyNumberFormat="1" applyFont="1" applyFill="1" applyBorder="1" applyAlignment="1">
      <alignment horizontal="left" vertical="top"/>
    </xf>
    <xf numFmtId="1" fontId="0" fillId="4" borderId="7" xfId="0" applyNumberFormat="1" applyFont="1" applyFill="1" applyBorder="1" applyAlignment="1">
      <alignment horizontal="right" vertical="top" wrapText="1"/>
    </xf>
    <xf numFmtId="0" fontId="2" fillId="0" borderId="0" xfId="0" applyNumberFormat="1" applyFont="1" applyAlignment="1">
      <alignment vertical="top"/>
    </xf>
    <xf numFmtId="0" fontId="3" fillId="0" borderId="0" xfId="0" applyNumberFormat="1" applyFont="1" applyAlignment="1">
      <alignment vertical="top" wrapText="1"/>
    </xf>
    <xf numFmtId="0" fontId="10" fillId="0" borderId="0" xfId="0" applyNumberFormat="1" applyFont="1" applyAlignment="1">
      <alignment horizontal="center" vertical="center"/>
    </xf>
    <xf numFmtId="0" fontId="5" fillId="0" borderId="0" xfId="0" applyNumberFormat="1" applyFont="1" applyAlignment="1">
      <alignment vertical="center" wrapText="1"/>
    </xf>
    <xf numFmtId="0" fontId="6" fillId="0" borderId="0" xfId="0" applyNumberFormat="1" applyFont="1" applyAlignment="1">
      <alignment vertical="center" wrapText="1" indent="2"/>
    </xf>
    <xf numFmtId="0" fontId="7" fillId="0" borderId="0" xfId="0" applyNumberFormat="1" applyFont="1" applyAlignment="1">
      <alignment vertical="center" wrapText="1" indent="4"/>
    </xf>
    <xf numFmtId="0" fontId="8" fillId="0" borderId="0" xfId="0" applyNumberFormat="1" applyFont="1" applyAlignment="1">
      <alignment vertical="center" wrapText="1" indent="6"/>
    </xf>
    <xf numFmtId="0" fontId="0" fillId="4" borderId="7" xfId="0" applyNumberFormat="1" applyFont="1" applyFill="1" applyBorder="1" applyAlignment="1">
      <alignment vertical="top" wrapText="1"/>
    </xf>
    <xf numFmtId="0" fontId="4" fillId="4" borderId="1" xfId="0" applyNumberFormat="1" applyFont="1" applyFill="1" applyBorder="1" applyAlignment="1">
      <alignment horizontal="center" vertical="center"/>
    </xf>
    <xf numFmtId="0" fontId="4" fillId="4" borderId="3" xfId="0" applyNumberFormat="1" applyFont="1" applyFill="1" applyBorder="1" applyAlignment="1">
      <alignment horizontal="center" vertical="center"/>
    </xf>
    <xf numFmtId="0" fontId="4" fillId="4" borderId="2" xfId="0" applyNumberFormat="1" applyFont="1" applyFill="1" applyBorder="1" applyAlignment="1">
      <alignment horizontal="center" vertical="center"/>
    </xf>
    <xf numFmtId="0" fontId="4" fillId="4" borderId="4" xfId="0" applyNumberFormat="1" applyFont="1" applyFill="1" applyBorder="1" applyAlignment="1">
      <alignment horizontal="center" vertical="center"/>
    </xf>
    <xf numFmtId="0" fontId="4" fillId="4" borderId="2" xfId="0" applyNumberFormat="1" applyFont="1" applyFill="1" applyBorder="1" applyAlignment="1">
      <alignment horizontal="center" vertical="center" wrapText="1"/>
    </xf>
    <xf numFmtId="0" fontId="4" fillId="4" borderId="4" xfId="0" applyNumberFormat="1" applyFont="1" applyFill="1" applyBorder="1" applyAlignment="1">
      <alignment horizontal="center" vertical="center" wrapText="1"/>
    </xf>
    <xf numFmtId="0" fontId="4" fillId="4" borderId="1" xfId="0" applyNumberFormat="1" applyFont="1" applyFill="1" applyBorder="1" applyAlignment="1">
      <alignment horizontal="center" vertical="center" wrapText="1"/>
    </xf>
    <xf numFmtId="0" fontId="4" fillId="4" borderId="3" xfId="0" applyNumberFormat="1" applyFont="1" applyFill="1" applyBorder="1" applyAlignment="1">
      <alignment horizontal="center" vertical="center" wrapText="1"/>
    </xf>
    <xf numFmtId="0" fontId="4" fillId="4" borderId="5" xfId="0" applyNumberFormat="1" applyFont="1" applyFill="1" applyBorder="1" applyAlignment="1">
      <alignment horizontal="center" vertical="center"/>
    </xf>
  </cellXfs>
  <cellStyles count="1">
    <cellStyle name="Обычный"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F0FFF0"/>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14</xdr:col>
      <xdr:colOff>7620</xdr:colOff>
      <xdr:row>9</xdr:row>
      <xdr:rowOff>7620</xdr:rowOff>
    </xdr:from>
    <xdr:to>
      <xdr:col>14</xdr:col>
      <xdr:colOff>15240</xdr:colOff>
      <xdr:row>9</xdr:row>
      <xdr:rowOff>15240</xdr:rowOff>
    </xdr:to>
    <xdr:sp macro="" textlink="">
      <xdr:nvSpPr>
        <xdr:cNvPr id="1042" name="Rectangle 1"/>
        <xdr:cNvSpPr>
          <a:spLocks noChangeArrowheads="1"/>
        </xdr:cNvSpPr>
      </xdr:nvSpPr>
      <xdr:spPr bwMode="auto">
        <a:xfrm>
          <a:off x="10576560" y="3291840"/>
          <a:ext cx="7620" cy="7620"/>
        </a:xfrm>
        <a:prstGeom prst="rect">
          <a:avLst/>
        </a:prstGeom>
        <a:solidFill>
          <a:srgbClr xmlns:mc="http://schemas.openxmlformats.org/markup-compatibility/2006" xmlns:a14="http://schemas.microsoft.com/office/drawing/2010/main" val="000000" mc:Ignorable="a14" a14:legacySpreadsheetColorIndex="64">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7620</xdr:colOff>
      <xdr:row>10</xdr:row>
      <xdr:rowOff>7620</xdr:rowOff>
    </xdr:from>
    <xdr:to>
      <xdr:col>14</xdr:col>
      <xdr:colOff>15240</xdr:colOff>
      <xdr:row>10</xdr:row>
      <xdr:rowOff>15240</xdr:rowOff>
    </xdr:to>
    <xdr:sp macro="" textlink="">
      <xdr:nvSpPr>
        <xdr:cNvPr id="1043" name="Rectangle 2"/>
        <xdr:cNvSpPr>
          <a:spLocks noChangeArrowheads="1"/>
        </xdr:cNvSpPr>
      </xdr:nvSpPr>
      <xdr:spPr bwMode="auto">
        <a:xfrm>
          <a:off x="10576560" y="4511040"/>
          <a:ext cx="7620" cy="7620"/>
        </a:xfrm>
        <a:prstGeom prst="rect">
          <a:avLst/>
        </a:prstGeom>
        <a:solidFill>
          <a:srgbClr xmlns:mc="http://schemas.openxmlformats.org/markup-compatibility/2006" xmlns:a14="http://schemas.microsoft.com/office/drawing/2010/main" val="000000" mc:Ignorable="a14" a14:legacySpreadsheetColorIndex="64">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7620</xdr:colOff>
      <xdr:row>14</xdr:row>
      <xdr:rowOff>0</xdr:rowOff>
    </xdr:from>
    <xdr:to>
      <xdr:col>14</xdr:col>
      <xdr:colOff>15240</xdr:colOff>
      <xdr:row>14</xdr:row>
      <xdr:rowOff>7620</xdr:rowOff>
    </xdr:to>
    <xdr:sp macro="" textlink="">
      <xdr:nvSpPr>
        <xdr:cNvPr id="1044" name="Rectangle 3"/>
        <xdr:cNvSpPr>
          <a:spLocks noChangeArrowheads="1"/>
        </xdr:cNvSpPr>
      </xdr:nvSpPr>
      <xdr:spPr bwMode="auto">
        <a:xfrm>
          <a:off x="10576560" y="6225540"/>
          <a:ext cx="7620" cy="7620"/>
        </a:xfrm>
        <a:prstGeom prst="rect">
          <a:avLst/>
        </a:prstGeom>
        <a:solidFill>
          <a:srgbClr xmlns:mc="http://schemas.openxmlformats.org/markup-compatibility/2006" xmlns:a14="http://schemas.microsoft.com/office/drawing/2010/main" val="000000" mc:Ignorable="a14" a14:legacySpreadsheetColorIndex="64">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7620</xdr:colOff>
      <xdr:row>15</xdr:row>
      <xdr:rowOff>0</xdr:rowOff>
    </xdr:from>
    <xdr:to>
      <xdr:col>14</xdr:col>
      <xdr:colOff>15240</xdr:colOff>
      <xdr:row>15</xdr:row>
      <xdr:rowOff>7620</xdr:rowOff>
    </xdr:to>
    <xdr:sp macro="" textlink="">
      <xdr:nvSpPr>
        <xdr:cNvPr id="1045" name="Rectangle 4"/>
        <xdr:cNvSpPr>
          <a:spLocks noChangeArrowheads="1"/>
        </xdr:cNvSpPr>
      </xdr:nvSpPr>
      <xdr:spPr bwMode="auto">
        <a:xfrm>
          <a:off x="10576560" y="7444740"/>
          <a:ext cx="7620" cy="7620"/>
        </a:xfrm>
        <a:prstGeom prst="rect">
          <a:avLst/>
        </a:prstGeom>
        <a:solidFill>
          <a:srgbClr xmlns:mc="http://schemas.openxmlformats.org/markup-compatibility/2006" xmlns:a14="http://schemas.microsoft.com/office/drawing/2010/main" val="000000" mc:Ignorable="a14" a14:legacySpreadsheetColorIndex="64">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7620</xdr:colOff>
      <xdr:row>17</xdr:row>
      <xdr:rowOff>0</xdr:rowOff>
    </xdr:from>
    <xdr:to>
      <xdr:col>14</xdr:col>
      <xdr:colOff>15240</xdr:colOff>
      <xdr:row>17</xdr:row>
      <xdr:rowOff>7620</xdr:rowOff>
    </xdr:to>
    <xdr:sp macro="" textlink="">
      <xdr:nvSpPr>
        <xdr:cNvPr id="1046" name="Rectangle 5"/>
        <xdr:cNvSpPr>
          <a:spLocks noChangeArrowheads="1"/>
        </xdr:cNvSpPr>
      </xdr:nvSpPr>
      <xdr:spPr bwMode="auto">
        <a:xfrm>
          <a:off x="10576560" y="8816340"/>
          <a:ext cx="7620" cy="7620"/>
        </a:xfrm>
        <a:prstGeom prst="rect">
          <a:avLst/>
        </a:prstGeom>
        <a:solidFill>
          <a:srgbClr xmlns:mc="http://schemas.openxmlformats.org/markup-compatibility/2006" xmlns:a14="http://schemas.microsoft.com/office/drawing/2010/main" val="000000" mc:Ignorable="a14" a14:legacySpreadsheetColorIndex="64">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7620</xdr:colOff>
      <xdr:row>20</xdr:row>
      <xdr:rowOff>0</xdr:rowOff>
    </xdr:from>
    <xdr:to>
      <xdr:col>14</xdr:col>
      <xdr:colOff>15240</xdr:colOff>
      <xdr:row>20</xdr:row>
      <xdr:rowOff>7620</xdr:rowOff>
    </xdr:to>
    <xdr:sp macro="" textlink="">
      <xdr:nvSpPr>
        <xdr:cNvPr id="1047" name="Rectangle 6"/>
        <xdr:cNvSpPr>
          <a:spLocks noChangeArrowheads="1"/>
        </xdr:cNvSpPr>
      </xdr:nvSpPr>
      <xdr:spPr bwMode="auto">
        <a:xfrm>
          <a:off x="10576560" y="10340340"/>
          <a:ext cx="7620" cy="7620"/>
        </a:xfrm>
        <a:prstGeom prst="rect">
          <a:avLst/>
        </a:prstGeom>
        <a:solidFill>
          <a:srgbClr xmlns:mc="http://schemas.openxmlformats.org/markup-compatibility/2006" xmlns:a14="http://schemas.microsoft.com/office/drawing/2010/main" val="000000" mc:Ignorable="a14" a14:legacySpreadsheetColorIndex="64">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14</xdr:col>
      <xdr:colOff>7620</xdr:colOff>
      <xdr:row>9</xdr:row>
      <xdr:rowOff>22860</xdr:rowOff>
    </xdr:from>
    <xdr:to>
      <xdr:col>14</xdr:col>
      <xdr:colOff>822960</xdr:colOff>
      <xdr:row>9</xdr:row>
      <xdr:rowOff>1203960</xdr:rowOff>
    </xdr:to>
    <xdr:pic>
      <xdr:nvPicPr>
        <xdr:cNvPr id="1048" name="Изображение 1" descr="33a47fcd-ccac-4f62-a471-9b638ae8a124resizeПП-0027008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76560" y="3307080"/>
          <a:ext cx="81534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xdr:colOff>
      <xdr:row>10</xdr:row>
      <xdr:rowOff>22860</xdr:rowOff>
    </xdr:from>
    <xdr:to>
      <xdr:col>14</xdr:col>
      <xdr:colOff>822960</xdr:colOff>
      <xdr:row>10</xdr:row>
      <xdr:rowOff>1203960</xdr:rowOff>
    </xdr:to>
    <xdr:pic>
      <xdr:nvPicPr>
        <xdr:cNvPr id="1049" name="Изображение 2" descr="fe8cb013-5f82-4704-90bb-55e0cdb36f27resizeПП-0027008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576560" y="4526280"/>
          <a:ext cx="81534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xdr:colOff>
      <xdr:row>14</xdr:row>
      <xdr:rowOff>22860</xdr:rowOff>
    </xdr:from>
    <xdr:to>
      <xdr:col>14</xdr:col>
      <xdr:colOff>822960</xdr:colOff>
      <xdr:row>14</xdr:row>
      <xdr:rowOff>1203960</xdr:rowOff>
    </xdr:to>
    <xdr:pic>
      <xdr:nvPicPr>
        <xdr:cNvPr id="1050" name="Изображение 3" descr="af8be2ed-3a3f-45d3-9e5d-d6e3cc860a5aresizeПП-0026513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576560" y="6248400"/>
          <a:ext cx="81534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xdr:colOff>
      <xdr:row>15</xdr:row>
      <xdr:rowOff>22860</xdr:rowOff>
    </xdr:from>
    <xdr:to>
      <xdr:col>14</xdr:col>
      <xdr:colOff>822960</xdr:colOff>
      <xdr:row>15</xdr:row>
      <xdr:rowOff>1203960</xdr:rowOff>
    </xdr:to>
    <xdr:pic>
      <xdr:nvPicPr>
        <xdr:cNvPr id="1051" name="Изображение 4" descr="cac1b773-a408-468c-a5a6-98e71426070eresizeПП-0026737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576560" y="7467600"/>
          <a:ext cx="81534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xdr:colOff>
      <xdr:row>17</xdr:row>
      <xdr:rowOff>22860</xdr:rowOff>
    </xdr:from>
    <xdr:to>
      <xdr:col>14</xdr:col>
      <xdr:colOff>822960</xdr:colOff>
      <xdr:row>17</xdr:row>
      <xdr:rowOff>1203960</xdr:rowOff>
    </xdr:to>
    <xdr:pic>
      <xdr:nvPicPr>
        <xdr:cNvPr id="1052" name="Изображение 5" descr="39a3717f-d5b3-4200-a932-40c721f8c31aresizeПП-00265104"/>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576560" y="8839200"/>
          <a:ext cx="81534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7620</xdr:colOff>
      <xdr:row>20</xdr:row>
      <xdr:rowOff>22860</xdr:rowOff>
    </xdr:from>
    <xdr:to>
      <xdr:col>14</xdr:col>
      <xdr:colOff>822960</xdr:colOff>
      <xdr:row>20</xdr:row>
      <xdr:rowOff>1203960</xdr:rowOff>
    </xdr:to>
    <xdr:pic>
      <xdr:nvPicPr>
        <xdr:cNvPr id="1053" name="Изображение 6" descr="7b5326a4-0e3b-43e0-a9b6-08bd9d8ded43resizeПП-00271680"/>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576560" y="10363200"/>
          <a:ext cx="815340" cy="1181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sheetPr>
  <dimension ref="B1:AM21"/>
  <sheetViews>
    <sheetView tabSelected="1" workbookViewId="0">
      <selection activeCell="B3" sqref="B3:C3"/>
    </sheetView>
  </sheetViews>
  <sheetFormatPr defaultColWidth="10.42578125" defaultRowHeight="10.199999999999999" outlineLevelRow="4" x14ac:dyDescent="0.2"/>
  <cols>
    <col min="1" max="1" width="5.42578125" bestFit="1" customWidth="1"/>
    <col min="2" max="2" width="7.85546875" bestFit="1" customWidth="1"/>
    <col min="3" max="3" width="12.140625" bestFit="1" customWidth="1"/>
    <col min="4" max="7" width="17.42578125" bestFit="1" customWidth="1"/>
    <col min="8" max="9" width="15.140625" bestFit="1" customWidth="1"/>
    <col min="10" max="10" width="21.28515625" bestFit="1" customWidth="1"/>
    <col min="11" max="13" width="11.7109375" bestFit="1" customWidth="1"/>
    <col min="14" max="14" width="16.28515625" bestFit="1" customWidth="1"/>
    <col min="15" max="15" width="21.28515625" style="1" bestFit="1" customWidth="1"/>
    <col min="16" max="16" width="11.7109375" bestFit="1" customWidth="1"/>
    <col min="17" max="17" width="16.42578125" bestFit="1" customWidth="1"/>
    <col min="18" max="19" width="11.7109375" bestFit="1" customWidth="1"/>
    <col min="20" max="20" width="13.7109375" bestFit="1" customWidth="1"/>
    <col min="24" max="24" width="19.85546875" bestFit="1" customWidth="1"/>
    <col min="26" max="39" width="13.42578125" bestFit="1" customWidth="1"/>
  </cols>
  <sheetData>
    <row r="1" spans="2:39" ht="11.25" customHeight="1" x14ac:dyDescent="0.2"/>
    <row r="2" spans="2:39" ht="24" customHeight="1" x14ac:dyDescent="0.4">
      <c r="F2" s="2" t="s">
        <v>0</v>
      </c>
    </row>
    <row r="3" spans="2:39" ht="15.75" customHeight="1" x14ac:dyDescent="0.2">
      <c r="B3" s="19"/>
      <c r="C3" s="19"/>
      <c r="D3" s="20" t="s">
        <v>1</v>
      </c>
      <c r="E3" s="20"/>
      <c r="F3" s="20"/>
      <c r="G3" s="20"/>
      <c r="S3" s="21"/>
      <c r="T3" s="21"/>
      <c r="U3" s="11"/>
    </row>
    <row r="4" spans="2:39" ht="19.95" customHeight="1" x14ac:dyDescent="0.2">
      <c r="B4" s="27" t="s">
        <v>2</v>
      </c>
      <c r="C4" s="29" t="s">
        <v>3</v>
      </c>
      <c r="D4" s="29" t="s">
        <v>4</v>
      </c>
      <c r="E4" s="29"/>
      <c r="F4" s="29"/>
      <c r="G4" s="29"/>
      <c r="H4" s="29" t="s">
        <v>5</v>
      </c>
      <c r="I4" s="29" t="s">
        <v>6</v>
      </c>
      <c r="J4" s="27" t="s">
        <v>7</v>
      </c>
      <c r="K4" s="31" t="s">
        <v>8</v>
      </c>
      <c r="L4" s="31" t="s">
        <v>9</v>
      </c>
      <c r="M4" s="31" t="s">
        <v>10</v>
      </c>
      <c r="N4" s="33" t="s">
        <v>11</v>
      </c>
      <c r="O4" s="29" t="s">
        <v>12</v>
      </c>
      <c r="P4" s="31" t="s">
        <v>13</v>
      </c>
      <c r="Q4" s="33" t="s">
        <v>14</v>
      </c>
      <c r="R4" s="29" t="s">
        <v>15</v>
      </c>
      <c r="S4" s="29" t="s">
        <v>16</v>
      </c>
      <c r="T4" s="29" t="s">
        <v>17</v>
      </c>
      <c r="U4" s="29" t="s">
        <v>18</v>
      </c>
      <c r="V4" s="29" t="s">
        <v>19</v>
      </c>
      <c r="W4" s="29" t="s">
        <v>20</v>
      </c>
      <c r="X4" s="29" t="s">
        <v>21</v>
      </c>
      <c r="Y4" s="31" t="s">
        <v>22</v>
      </c>
      <c r="Z4" s="31" t="s">
        <v>23</v>
      </c>
      <c r="AA4" s="31" t="s">
        <v>24</v>
      </c>
      <c r="AB4" s="31" t="s">
        <v>25</v>
      </c>
      <c r="AC4" s="31" t="s">
        <v>26</v>
      </c>
      <c r="AD4" s="31" t="s">
        <v>27</v>
      </c>
      <c r="AE4" s="31" t="s">
        <v>28</v>
      </c>
      <c r="AF4" s="31" t="s">
        <v>29</v>
      </c>
      <c r="AG4" s="31" t="s">
        <v>30</v>
      </c>
      <c r="AH4" s="31" t="s">
        <v>31</v>
      </c>
      <c r="AI4" s="31" t="s">
        <v>32</v>
      </c>
      <c r="AJ4" s="31" t="s">
        <v>33</v>
      </c>
      <c r="AK4" s="31" t="s">
        <v>34</v>
      </c>
      <c r="AL4" s="31" t="s">
        <v>35</v>
      </c>
      <c r="AM4" s="31" t="s">
        <v>36</v>
      </c>
    </row>
    <row r="5" spans="2:39" ht="24.75" customHeight="1" x14ac:dyDescent="0.2">
      <c r="B5" s="28"/>
      <c r="C5" s="30"/>
      <c r="D5" s="35"/>
      <c r="E5" s="35"/>
      <c r="F5" s="35"/>
      <c r="G5" s="30"/>
      <c r="H5" s="30"/>
      <c r="I5" s="30"/>
      <c r="J5" s="28"/>
      <c r="K5" s="32"/>
      <c r="L5" s="32"/>
      <c r="M5" s="32"/>
      <c r="N5" s="34"/>
      <c r="O5" s="30"/>
      <c r="P5" s="32"/>
      <c r="Q5" s="34"/>
      <c r="R5" s="30"/>
      <c r="S5" s="30"/>
      <c r="T5" s="30"/>
      <c r="U5" s="30"/>
      <c r="V5" s="30"/>
      <c r="W5" s="30"/>
      <c r="X5" s="30"/>
      <c r="Y5" s="32"/>
      <c r="Z5" s="32"/>
      <c r="AA5" s="32"/>
      <c r="AB5" s="32"/>
      <c r="AC5" s="32"/>
      <c r="AD5" s="32"/>
      <c r="AE5" s="32"/>
      <c r="AF5" s="32"/>
      <c r="AG5" s="32"/>
      <c r="AH5" s="32"/>
      <c r="AI5" s="32"/>
      <c r="AJ5" s="32"/>
      <c r="AK5" s="32"/>
      <c r="AL5" s="32"/>
      <c r="AM5" s="32"/>
    </row>
    <row r="6" spans="2:39" ht="15.75" customHeight="1" x14ac:dyDescent="0.2">
      <c r="B6" s="22" t="s">
        <v>37</v>
      </c>
      <c r="C6" s="22"/>
      <c r="D6" s="22"/>
      <c r="E6" s="22"/>
      <c r="F6" s="22"/>
      <c r="G6" s="22"/>
    </row>
    <row r="7" spans="2:39" ht="15.75" customHeight="1" outlineLevel="1" x14ac:dyDescent="0.2">
      <c r="B7" s="23" t="s">
        <v>38</v>
      </c>
      <c r="C7" s="23"/>
      <c r="D7" s="23"/>
      <c r="E7" s="23"/>
      <c r="F7" s="23"/>
      <c r="G7" s="23"/>
    </row>
    <row r="8" spans="2:39" ht="12" customHeight="1" outlineLevel="2" x14ac:dyDescent="0.2">
      <c r="B8" s="24" t="s">
        <v>39</v>
      </c>
      <c r="C8" s="24"/>
      <c r="D8" s="24"/>
      <c r="E8" s="24"/>
      <c r="F8" s="24"/>
      <c r="G8" s="24"/>
    </row>
    <row r="9" spans="2:39" ht="12" customHeight="1" outlineLevel="3" x14ac:dyDescent="0.2">
      <c r="B9" s="25" t="s">
        <v>40</v>
      </c>
      <c r="C9" s="25"/>
      <c r="D9" s="25"/>
      <c r="E9" s="25"/>
      <c r="F9" s="25"/>
      <c r="G9" s="25"/>
    </row>
    <row r="10" spans="2:39" ht="96.3" customHeight="1" outlineLevel="4" x14ac:dyDescent="0.2">
      <c r="B10" s="3">
        <v>1</v>
      </c>
      <c r="C10" s="4" t="s">
        <v>41</v>
      </c>
      <c r="D10" s="26" t="s">
        <v>42</v>
      </c>
      <c r="E10" s="26"/>
      <c r="F10" s="26"/>
      <c r="G10" s="26"/>
      <c r="H10" s="5" t="s">
        <v>43</v>
      </c>
      <c r="I10" s="6"/>
      <c r="J10" s="7" t="s">
        <v>44</v>
      </c>
      <c r="K10" s="8"/>
      <c r="L10" s="9">
        <v>20</v>
      </c>
      <c r="M10" s="8"/>
      <c r="N10" s="8" t="s">
        <v>45</v>
      </c>
      <c r="O10" s="10"/>
      <c r="P10" s="8"/>
      <c r="Q10" s="3">
        <v>3</v>
      </c>
      <c r="R10" s="12">
        <f>199*(1-U3/100)</f>
        <v>199</v>
      </c>
      <c r="S10" s="13"/>
      <c r="T10" s="8">
        <f>R10*S10</f>
        <v>0</v>
      </c>
      <c r="U10" s="14">
        <f>0.079*S10</f>
        <v>0</v>
      </c>
      <c r="V10" s="15">
        <f>0.00016*S10</f>
        <v>0</v>
      </c>
      <c r="W10" s="16" t="s">
        <v>46</v>
      </c>
      <c r="X10" s="17" t="s">
        <v>47</v>
      </c>
      <c r="Y10" s="17" t="s">
        <v>48</v>
      </c>
      <c r="Z10" s="4"/>
      <c r="AA10" s="4"/>
      <c r="AB10" s="4" t="s">
        <v>49</v>
      </c>
      <c r="AC10" s="4"/>
      <c r="AD10" s="4"/>
      <c r="AE10" s="4" t="str">
        <f>HYPERLINK("https://knigipp.ru/api/getInfo/image/7ead91e3-e576-11f0-a28c-00155d82e908")</f>
        <v>https://knigipp.ru/api/getInfo/image/7ead91e3-e576-11f0-a28c-00155d82e908</v>
      </c>
      <c r="AF10" s="18">
        <v>24</v>
      </c>
      <c r="AG10" s="4"/>
      <c r="AH10" s="4" t="s">
        <v>50</v>
      </c>
      <c r="AI10" s="4"/>
      <c r="AJ10" s="4" t="s">
        <v>51</v>
      </c>
      <c r="AK10" s="4"/>
      <c r="AL10" s="4"/>
      <c r="AM10" s="4" t="s">
        <v>52</v>
      </c>
    </row>
    <row r="11" spans="2:39" ht="96.3" customHeight="1" outlineLevel="4" x14ac:dyDescent="0.2">
      <c r="B11" s="3">
        <v>2</v>
      </c>
      <c r="C11" s="4" t="s">
        <v>53</v>
      </c>
      <c r="D11" s="26" t="s">
        <v>54</v>
      </c>
      <c r="E11" s="26"/>
      <c r="F11" s="26"/>
      <c r="G11" s="26"/>
      <c r="H11" s="5" t="s">
        <v>55</v>
      </c>
      <c r="I11" s="6"/>
      <c r="J11" s="7" t="s">
        <v>44</v>
      </c>
      <c r="K11" s="8"/>
      <c r="L11" s="9">
        <v>20</v>
      </c>
      <c r="M11" s="8"/>
      <c r="N11" s="8" t="s">
        <v>45</v>
      </c>
      <c r="O11" s="10"/>
      <c r="P11" s="8"/>
      <c r="Q11" s="3">
        <v>3</v>
      </c>
      <c r="R11" s="12">
        <f>199*(1-U3/100)</f>
        <v>199</v>
      </c>
      <c r="S11" s="13"/>
      <c r="T11" s="8">
        <f>R11*S11</f>
        <v>0</v>
      </c>
      <c r="U11" s="14">
        <f>0.081*S11</f>
        <v>0</v>
      </c>
      <c r="V11" s="15">
        <f>0.00009*S11</f>
        <v>0</v>
      </c>
      <c r="W11" s="16" t="s">
        <v>46</v>
      </c>
      <c r="X11" s="17" t="s">
        <v>56</v>
      </c>
      <c r="Y11" s="17" t="s">
        <v>48</v>
      </c>
      <c r="Z11" s="4"/>
      <c r="AA11" s="4"/>
      <c r="AB11" s="4" t="s">
        <v>49</v>
      </c>
      <c r="AC11" s="4"/>
      <c r="AD11" s="4"/>
      <c r="AE11" s="4" t="str">
        <f>HYPERLINK("https://knigipp.ru/api/getInfo/image/a19f9c9a-e576-11f0-a28c-00155d82e908")</f>
        <v>https://knigipp.ru/api/getInfo/image/a19f9c9a-e576-11f0-a28c-00155d82e908</v>
      </c>
      <c r="AF11" s="18">
        <v>24</v>
      </c>
      <c r="AG11" s="4"/>
      <c r="AH11" s="4" t="s">
        <v>50</v>
      </c>
      <c r="AI11" s="4"/>
      <c r="AJ11" s="4" t="s">
        <v>51</v>
      </c>
      <c r="AK11" s="4"/>
      <c r="AL11" s="4"/>
      <c r="AM11" s="4" t="s">
        <v>52</v>
      </c>
    </row>
    <row r="12" spans="2:39" ht="15.75" customHeight="1" outlineLevel="1" x14ac:dyDescent="0.2">
      <c r="B12" s="23" t="s">
        <v>57</v>
      </c>
      <c r="C12" s="23"/>
      <c r="D12" s="23"/>
      <c r="E12" s="23"/>
      <c r="F12" s="23"/>
      <c r="G12" s="23"/>
    </row>
    <row r="13" spans="2:39" ht="12" customHeight="1" outlineLevel="2" x14ac:dyDescent="0.2">
      <c r="B13" s="24" t="s">
        <v>58</v>
      </c>
      <c r="C13" s="24"/>
      <c r="D13" s="24"/>
      <c r="E13" s="24"/>
      <c r="F13" s="24"/>
      <c r="G13" s="24"/>
    </row>
    <row r="14" spans="2:39" ht="12" customHeight="1" outlineLevel="3" x14ac:dyDescent="0.2">
      <c r="B14" s="25" t="s">
        <v>59</v>
      </c>
      <c r="C14" s="25"/>
      <c r="D14" s="25"/>
      <c r="E14" s="25"/>
      <c r="F14" s="25"/>
      <c r="G14" s="25"/>
    </row>
    <row r="15" spans="2:39" ht="96.3" customHeight="1" outlineLevel="4" x14ac:dyDescent="0.2">
      <c r="B15" s="3">
        <v>3</v>
      </c>
      <c r="C15" s="4" t="s">
        <v>60</v>
      </c>
      <c r="D15" s="26" t="s">
        <v>61</v>
      </c>
      <c r="E15" s="26"/>
      <c r="F15" s="26"/>
      <c r="G15" s="26"/>
      <c r="H15" s="5" t="s">
        <v>62</v>
      </c>
      <c r="I15" s="6"/>
      <c r="J15" s="7" t="s">
        <v>63</v>
      </c>
      <c r="K15" s="8"/>
      <c r="L15" s="9">
        <v>10</v>
      </c>
      <c r="M15" s="8"/>
      <c r="N15" s="8" t="s">
        <v>45</v>
      </c>
      <c r="O15" s="10"/>
      <c r="P15" s="8"/>
      <c r="Q15" s="3">
        <v>1</v>
      </c>
      <c r="R15" s="12">
        <f>447*(1-U3/100)</f>
        <v>447</v>
      </c>
      <c r="S15" s="13"/>
      <c r="T15" s="8">
        <f>R15*S15</f>
        <v>0</v>
      </c>
      <c r="U15" s="14">
        <f>0.213*S15</f>
        <v>0</v>
      </c>
      <c r="V15" s="15">
        <f>0.00067*S15</f>
        <v>0</v>
      </c>
      <c r="W15" s="16" t="s">
        <v>46</v>
      </c>
      <c r="X15" s="17" t="s">
        <v>64</v>
      </c>
      <c r="Y15" s="17" t="s">
        <v>48</v>
      </c>
      <c r="Z15" s="4" t="s">
        <v>65</v>
      </c>
      <c r="AA15" s="4" t="s">
        <v>66</v>
      </c>
      <c r="AB15" s="4" t="s">
        <v>67</v>
      </c>
      <c r="AC15" s="4"/>
      <c r="AD15" s="4"/>
      <c r="AE15" s="4" t="str">
        <f>HYPERLINK("https://knigipp.ru/api/getInfo/image/b502cefe-8fd6-11f0-a284-00155d82e908")</f>
        <v>https://knigipp.ru/api/getInfo/image/b502cefe-8fd6-11f0-a284-00155d82e908</v>
      </c>
      <c r="AF15" s="18">
        <v>272</v>
      </c>
      <c r="AG15" s="4" t="s">
        <v>68</v>
      </c>
      <c r="AH15" s="4" t="s">
        <v>69</v>
      </c>
      <c r="AI15" s="4"/>
      <c r="AJ15" s="4" t="s">
        <v>51</v>
      </c>
      <c r="AK15" s="4"/>
      <c r="AL15" s="4"/>
      <c r="AM15" s="4" t="s">
        <v>70</v>
      </c>
    </row>
    <row r="16" spans="2:39" ht="96.3" customHeight="1" outlineLevel="4" x14ac:dyDescent="0.2">
      <c r="B16" s="3">
        <v>4</v>
      </c>
      <c r="C16" s="4" t="s">
        <v>71</v>
      </c>
      <c r="D16" s="26" t="s">
        <v>72</v>
      </c>
      <c r="E16" s="26"/>
      <c r="F16" s="26"/>
      <c r="G16" s="26"/>
      <c r="H16" s="5" t="s">
        <v>73</v>
      </c>
      <c r="I16" s="6"/>
      <c r="J16" s="7" t="s">
        <v>74</v>
      </c>
      <c r="K16" s="8"/>
      <c r="L16" s="9">
        <v>10</v>
      </c>
      <c r="M16" s="8"/>
      <c r="N16" s="8" t="s">
        <v>45</v>
      </c>
      <c r="O16" s="10"/>
      <c r="P16" s="8"/>
      <c r="Q16" s="3">
        <v>1</v>
      </c>
      <c r="R16" s="12">
        <f>347*(1-U3/100)</f>
        <v>347</v>
      </c>
      <c r="S16" s="13"/>
      <c r="T16" s="8">
        <f>R16*S16</f>
        <v>0</v>
      </c>
      <c r="U16" s="14">
        <f>0.211*S16</f>
        <v>0</v>
      </c>
      <c r="V16" s="15">
        <f>0.00055*S16</f>
        <v>0</v>
      </c>
      <c r="W16" s="16" t="s">
        <v>46</v>
      </c>
      <c r="X16" s="17" t="s">
        <v>75</v>
      </c>
      <c r="Y16" s="17" t="s">
        <v>76</v>
      </c>
      <c r="Z16" s="4" t="s">
        <v>77</v>
      </c>
      <c r="AA16" s="4"/>
      <c r="AB16" s="4" t="s">
        <v>78</v>
      </c>
      <c r="AC16" s="4"/>
      <c r="AD16" s="4"/>
      <c r="AE16" s="4" t="str">
        <f>HYPERLINK("https://knigipp.ru/api/getInfo/image/731cac0d-b65c-11f0-a286-00155d82e908")</f>
        <v>https://knigipp.ru/api/getInfo/image/731cac0d-b65c-11f0-a286-00155d82e908</v>
      </c>
      <c r="AF16" s="18">
        <v>240</v>
      </c>
      <c r="AG16" s="4" t="s">
        <v>79</v>
      </c>
      <c r="AH16" s="4" t="s">
        <v>69</v>
      </c>
      <c r="AI16" s="4"/>
      <c r="AJ16" s="4" t="s">
        <v>51</v>
      </c>
      <c r="AK16" s="4"/>
      <c r="AL16" s="4"/>
      <c r="AM16" s="4" t="s">
        <v>80</v>
      </c>
    </row>
    <row r="17" spans="2:39" ht="12" customHeight="1" outlineLevel="2" x14ac:dyDescent="0.2">
      <c r="B17" s="24" t="s">
        <v>81</v>
      </c>
      <c r="C17" s="24"/>
      <c r="D17" s="24"/>
      <c r="E17" s="24"/>
      <c r="F17" s="24"/>
      <c r="G17" s="24"/>
    </row>
    <row r="18" spans="2:39" ht="96.3" customHeight="1" outlineLevel="3" x14ac:dyDescent="0.2">
      <c r="B18" s="3">
        <v>5</v>
      </c>
      <c r="C18" s="4" t="s">
        <v>82</v>
      </c>
      <c r="D18" s="26" t="s">
        <v>83</v>
      </c>
      <c r="E18" s="26"/>
      <c r="F18" s="26"/>
      <c r="G18" s="26"/>
      <c r="H18" s="5" t="s">
        <v>84</v>
      </c>
      <c r="I18" s="6"/>
      <c r="J18" s="7" t="s">
        <v>85</v>
      </c>
      <c r="K18" s="8"/>
      <c r="L18" s="9">
        <v>5</v>
      </c>
      <c r="M18" s="8"/>
      <c r="N18" s="8" t="s">
        <v>45</v>
      </c>
      <c r="O18" s="10"/>
      <c r="P18" s="8"/>
      <c r="Q18" s="3">
        <v>2</v>
      </c>
      <c r="R18" s="12">
        <f>297*(1-U3/100)</f>
        <v>297</v>
      </c>
      <c r="S18" s="13"/>
      <c r="T18" s="8">
        <f>R18*S18</f>
        <v>0</v>
      </c>
      <c r="U18" s="14">
        <f>0.127*S18</f>
        <v>0</v>
      </c>
      <c r="V18" s="15">
        <f>0.00033*S18</f>
        <v>0</v>
      </c>
      <c r="W18" s="16" t="s">
        <v>46</v>
      </c>
      <c r="X18" s="17" t="s">
        <v>86</v>
      </c>
      <c r="Y18" s="17" t="s">
        <v>76</v>
      </c>
      <c r="Z18" s="4" t="s">
        <v>87</v>
      </c>
      <c r="AA18" s="4"/>
      <c r="AB18" s="4" t="s">
        <v>88</v>
      </c>
      <c r="AC18" s="4"/>
      <c r="AD18" s="4"/>
      <c r="AE18" s="4" t="str">
        <f>HYPERLINK("https://knigipp.ru/api/getInfo/image/73fd0a17-8fd3-11f0-a284-00155d82e908")</f>
        <v>https://knigipp.ru/api/getInfo/image/73fd0a17-8fd3-11f0-a284-00155d82e908</v>
      </c>
      <c r="AF18" s="18">
        <v>144</v>
      </c>
      <c r="AG18" s="4" t="s">
        <v>68</v>
      </c>
      <c r="AH18" s="4" t="s">
        <v>69</v>
      </c>
      <c r="AI18" s="4"/>
      <c r="AJ18" s="4" t="s">
        <v>51</v>
      </c>
      <c r="AK18" s="4"/>
      <c r="AL18" s="4"/>
      <c r="AM18" s="4" t="s">
        <v>89</v>
      </c>
    </row>
    <row r="19" spans="2:39" ht="12" customHeight="1" outlineLevel="2" x14ac:dyDescent="0.2">
      <c r="B19" s="24" t="s">
        <v>90</v>
      </c>
      <c r="C19" s="24"/>
      <c r="D19" s="24"/>
      <c r="E19" s="24"/>
      <c r="F19" s="24"/>
      <c r="G19" s="24"/>
    </row>
    <row r="20" spans="2:39" ht="12" customHeight="1" outlineLevel="3" x14ac:dyDescent="0.2">
      <c r="B20" s="25" t="s">
        <v>91</v>
      </c>
      <c r="C20" s="25"/>
      <c r="D20" s="25"/>
      <c r="E20" s="25"/>
      <c r="F20" s="25"/>
      <c r="G20" s="25"/>
    </row>
    <row r="21" spans="2:39" ht="96.3" customHeight="1" outlineLevel="4" x14ac:dyDescent="0.2">
      <c r="B21" s="3">
        <v>6</v>
      </c>
      <c r="C21" s="4" t="s">
        <v>92</v>
      </c>
      <c r="D21" s="26" t="s">
        <v>93</v>
      </c>
      <c r="E21" s="26"/>
      <c r="F21" s="26"/>
      <c r="G21" s="26"/>
      <c r="H21" s="5" t="s">
        <v>94</v>
      </c>
      <c r="I21" s="6"/>
      <c r="J21" s="7" t="s">
        <v>95</v>
      </c>
      <c r="K21" s="8"/>
      <c r="L21" s="9">
        <v>10</v>
      </c>
      <c r="M21" s="8"/>
      <c r="N21" s="8" t="s">
        <v>45</v>
      </c>
      <c r="O21" s="10"/>
      <c r="P21" s="8"/>
      <c r="Q21" s="3">
        <v>1</v>
      </c>
      <c r="R21" s="12">
        <f>947*(1-U3/100)</f>
        <v>947</v>
      </c>
      <c r="S21" s="13"/>
      <c r="T21" s="8">
        <f>R21*S21</f>
        <v>0</v>
      </c>
      <c r="U21" s="14">
        <f>0.611*S21</f>
        <v>0</v>
      </c>
      <c r="V21" s="15">
        <f>0.00094*S21</f>
        <v>0</v>
      </c>
      <c r="W21" s="16" t="s">
        <v>46</v>
      </c>
      <c r="X21" s="17" t="s">
        <v>96</v>
      </c>
      <c r="Y21" s="17" t="s">
        <v>48</v>
      </c>
      <c r="Z21" s="4" t="s">
        <v>97</v>
      </c>
      <c r="AA21" s="4" t="s">
        <v>98</v>
      </c>
      <c r="AB21" s="4" t="s">
        <v>67</v>
      </c>
      <c r="AC21" s="4"/>
      <c r="AD21" s="4"/>
      <c r="AE21" s="4" t="str">
        <f>HYPERLINK("https://knigipp.ru/api/getInfo/image/1e2c0583-fdd8-11f0-a28e-00155d82e908")</f>
        <v>https://knigipp.ru/api/getInfo/image/1e2c0583-fdd8-11f0-a28e-00155d82e908</v>
      </c>
      <c r="AF21" s="18">
        <v>496</v>
      </c>
      <c r="AG21" s="4" t="s">
        <v>99</v>
      </c>
      <c r="AH21" s="4" t="s">
        <v>100</v>
      </c>
      <c r="AI21" s="4"/>
      <c r="AJ21" s="4"/>
      <c r="AK21" s="4"/>
      <c r="AL21" s="4"/>
      <c r="AM21" s="4" t="s">
        <v>101</v>
      </c>
    </row>
  </sheetData>
  <mergeCells count="54">
    <mergeCell ref="AL4:AL5"/>
    <mergeCell ref="AM4:AM5"/>
    <mergeCell ref="D4:G5"/>
    <mergeCell ref="AF4:AF5"/>
    <mergeCell ref="AG4:AG5"/>
    <mergeCell ref="AH4:AH5"/>
    <mergeCell ref="AI4:AI5"/>
    <mergeCell ref="AJ4:AJ5"/>
    <mergeCell ref="AK4:AK5"/>
    <mergeCell ref="Z4:Z5"/>
    <mergeCell ref="AA4:AA5"/>
    <mergeCell ref="AB4:AB5"/>
    <mergeCell ref="AC4:AC5"/>
    <mergeCell ref="AD4:AD5"/>
    <mergeCell ref="AE4:AE5"/>
    <mergeCell ref="T4:T5"/>
    <mergeCell ref="U4:U5"/>
    <mergeCell ref="V4:V5"/>
    <mergeCell ref="W4:W5"/>
    <mergeCell ref="X4:X5"/>
    <mergeCell ref="Y4:Y5"/>
    <mergeCell ref="N4:N5"/>
    <mergeCell ref="O4:O5"/>
    <mergeCell ref="P4:P5"/>
    <mergeCell ref="Q4:Q5"/>
    <mergeCell ref="R4:R5"/>
    <mergeCell ref="S4:S5"/>
    <mergeCell ref="H4:H5"/>
    <mergeCell ref="I4:I5"/>
    <mergeCell ref="J4:J5"/>
    <mergeCell ref="K4:K5"/>
    <mergeCell ref="L4:L5"/>
    <mergeCell ref="M4:M5"/>
    <mergeCell ref="B17:G17"/>
    <mergeCell ref="D18:G18"/>
    <mergeCell ref="B19:G19"/>
    <mergeCell ref="B20:G20"/>
    <mergeCell ref="D21:G21"/>
    <mergeCell ref="B4:B5"/>
    <mergeCell ref="C4:C5"/>
    <mergeCell ref="D11:G11"/>
    <mergeCell ref="B12:G12"/>
    <mergeCell ref="B13:G13"/>
    <mergeCell ref="B14:G14"/>
    <mergeCell ref="D15:G15"/>
    <mergeCell ref="D16:G16"/>
    <mergeCell ref="B6:G6"/>
    <mergeCell ref="B7:G7"/>
    <mergeCell ref="B8:G8"/>
    <mergeCell ref="B9:G9"/>
    <mergeCell ref="D10:G10"/>
    <mergeCell ref="B3:C3"/>
    <mergeCell ref="D3:G3"/>
    <mergeCell ref="S3:T3"/>
  </mergeCells>
  <dataValidations count="6">
    <dataValidation type="decimal" operator="equal" allowBlank="1" showErrorMessage="1" errorTitle="Не нужно менять минимальное количество для заказа:" error="минимальное количество для заказа = 2" sqref="Q18">
      <formula1>2</formula1>
    </dataValidation>
    <dataValidation type="decimal" operator="greaterThanOrEqual" allowBlank="1" showErrorMessage="1" errorTitle="Нельзя заказать меньше чем :" error="минимальное количество для заказа = 2" sqref="S18">
      <formula1>2</formula1>
    </dataValidation>
    <dataValidation type="decimal" operator="equal" allowBlank="1" showErrorMessage="1" errorTitle="Не нужно менять минимальное количество для заказа:" error="минимальное количество для заказа = 1" sqref="Q21 Q15:Q16">
      <formula1>1</formula1>
    </dataValidation>
    <dataValidation type="decimal" operator="greaterThanOrEqual" allowBlank="1" showErrorMessage="1" errorTitle="Нельзя заказать меньше чем :" error="минимальное количество для заказа = 1" sqref="S21 S15:S16">
      <formula1>1</formula1>
    </dataValidation>
    <dataValidation type="decimal" operator="equal" allowBlank="1" showErrorMessage="1" errorTitle="Не нужно менять минимальное количество для заказа:" error="минимальное количество для заказа = 3" sqref="Q10:Q11">
      <formula1>3</formula1>
    </dataValidation>
    <dataValidation type="decimal" operator="greaterThanOrEqual" allowBlank="1" showErrorMessage="1" errorTitle="Нельзя заказать меньше чем :" error="минимальное количество для заказа = 3" sqref="S10:S11">
      <formula1>3</formula1>
    </dataValidation>
  </dataValidations>
  <pageMargins left="0.39" right="0.39" top="0.39" bottom="0.39" header="0" footer="0"/>
  <pageSetup paperSize="9" fitToWidth="0" fitToHeight="0" pageOrder="overThenDown" orientation="portrait" horizontalDpi="0" verticalDpi="0" copies="0"/>
  <headerFooter scaleWithDoc="0" alignWithMargins="0"/>
  <drawing r:id="rId1"/>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Листы</vt:lpstr>
      </vt:variant>
      <vt:variant>
        <vt:i4>1</vt:i4>
      </vt:variant>
    </vt:vector>
  </HeadingPairs>
  <TitlesOfParts>
    <vt:vector size="1" baseType="lpstr">
      <vt:lpstr>TDSheet</vt:lpstr>
    </vt:vector>
  </TitlesOfParts>
  <LinksUpToDate>false</LinksUpToDate>
  <CharactersWithSpaces>0</CharactersWithSpaces>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aernandes</dc:creator>
  <cp:lastModifiedBy>Albina</cp:lastModifiedBy>
  <cp:revision>1</cp:revision>
  <cp:lastPrinted>2026-04-10T07:56:07Z</cp:lastPrinted>
  <dcterms:created xsi:type="dcterms:W3CDTF">2026-04-10T07:56:07Z</dcterms:created>
  <dcterms:modified xsi:type="dcterms:W3CDTF">2026-04-13T14:05:14Z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1049-12.2.0.23196</vt:lpwstr>
  </property>
  <property fmtid="{D5CDD505-2E9C-101B-9397-08002B2CF9AE}" pid="3" name="ICV">
    <vt:lpwstr>7F57328D1E634008BBD56673DDBE9E24_13</vt:lpwstr>
  </property>
</Properties>
</file>