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CFA8A3F7-EADA-4068-93D9-0F56F8453A3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definedNames>
    <definedName name="_xlnm._FilterDatabase" localSheetId="0" hidden="1">Лист1!$E$1:$E$1116</definedName>
    <definedName name="Appl_3Kota">Лист1!#REF!</definedName>
    <definedName name="APPL_BD">Лист1!$A$127</definedName>
    <definedName name="Applik">Лист1!#REF!</definedName>
    <definedName name="Brush">Лист1!#REF!</definedName>
    <definedName name="Brush_TB">Лист1!#REF!</definedName>
    <definedName name="kart">Лист1!#REF!</definedName>
    <definedName name="kart_CT">Лист1!$A$140</definedName>
    <definedName name="kartotki">Лист1!$A$718</definedName>
    <definedName name="KCK">Лист1!#REF!</definedName>
    <definedName name="kck_ct">Лист1!#REF!</definedName>
    <definedName name="KCK_TB">Лист1!#REF!</definedName>
    <definedName name="Learn">Лист1!#REF!</definedName>
    <definedName name="Learn_TB">Лист1!#REF!</definedName>
    <definedName name="mini">Лист1!#REF!</definedName>
    <definedName name="mini_TB">Лист1!#REF!</definedName>
    <definedName name="mini_Traktor">Лист1!#REF!</definedName>
    <definedName name="P_BD">Лист1!$A$134</definedName>
    <definedName name="Pan_CT">Лист1!#REF!</definedName>
    <definedName name="Pen">Лист1!#REF!</definedName>
    <definedName name="Pen_Fix">Лист1!#REF!</definedName>
    <definedName name="Pen0">Лист1!$A$436</definedName>
    <definedName name="PL">Лист1!#REF!</definedName>
    <definedName name="R_BD">Лист1!$A$122</definedName>
    <definedName name="Read">Лист1!#REF!</definedName>
    <definedName name="Read_TB">Лист1!#REF!</definedName>
    <definedName name="Smile_CT">Лист1!$A$147</definedName>
    <definedName name="Smile_FK">Лист1!$A$75</definedName>
    <definedName name="Star">Лист1!#REF!</definedName>
    <definedName name="Star_CT">Лист1!$A$152</definedName>
    <definedName name="Star_Fix">Лист1!#REF!</definedName>
    <definedName name="Star_TB">Лист1!#REF!</definedName>
    <definedName name="Star0">Лист1!$B$365</definedName>
    <definedName name="TB_CHITAEM">Лист1!$A$83</definedName>
    <definedName name="TK_A4">Лист1!$A$73</definedName>
    <definedName name="TK_A5">Лист1!$A$67</definedName>
    <definedName name="top" localSheetId="0">Лист1!#REF!</definedName>
    <definedName name="ZV_BD">Лист1!$A$122</definedName>
    <definedName name="_xlnm.Print_Area" localSheetId="0">Лист1!$A$1:$K$1116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9" i="1" l="1"/>
  <c r="M228" i="1"/>
  <c r="M227" i="1"/>
  <c r="M230" i="1"/>
  <c r="L239" i="1"/>
  <c r="L238" i="1"/>
  <c r="L237" i="1"/>
  <c r="L236" i="1"/>
  <c r="L235" i="1"/>
  <c r="L234" i="1"/>
  <c r="L240" i="1"/>
  <c r="L242" i="1"/>
  <c r="L243" i="1"/>
  <c r="L244" i="1"/>
  <c r="L245" i="1"/>
  <c r="L246" i="1"/>
  <c r="L247" i="1"/>
  <c r="L249" i="1"/>
  <c r="L248" i="1"/>
  <c r="L286" i="1"/>
  <c r="L287" i="1"/>
  <c r="L288" i="1"/>
  <c r="L289" i="1"/>
  <c r="L290" i="1"/>
  <c r="L291" i="1"/>
  <c r="L292" i="1"/>
  <c r="L293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295" i="1"/>
  <c r="M309" i="1"/>
  <c r="M319" i="1"/>
  <c r="M331" i="1"/>
  <c r="M338" i="1"/>
  <c r="M342" i="1"/>
  <c r="M341" i="1"/>
  <c r="M393" i="1"/>
  <c r="M392" i="1"/>
  <c r="M399" i="1"/>
  <c r="M398" i="1"/>
  <c r="M397" i="1"/>
  <c r="M405" i="1"/>
  <c r="M404" i="1"/>
  <c r="M403" i="1"/>
  <c r="M402" i="1"/>
  <c r="M401" i="1"/>
  <c r="M438" i="1"/>
  <c r="M445" i="1"/>
  <c r="M444" i="1"/>
  <c r="M466" i="1"/>
  <c r="M465" i="1"/>
  <c r="M464" i="1"/>
  <c r="M463" i="1"/>
  <c r="M462" i="1"/>
  <c r="M474" i="1"/>
  <c r="M517" i="1"/>
  <c r="M599" i="1"/>
  <c r="M598" i="1"/>
  <c r="M597" i="1"/>
  <c r="M596" i="1"/>
  <c r="M640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20" i="1"/>
  <c r="M89" i="1"/>
  <c r="M88" i="1"/>
  <c r="M87" i="1"/>
  <c r="M86" i="1"/>
  <c r="M85" i="1"/>
  <c r="M84" i="1"/>
  <c r="M79" i="1"/>
  <c r="M78" i="1"/>
  <c r="M77" i="1"/>
  <c r="M76" i="1"/>
  <c r="M75" i="1"/>
  <c r="M74" i="1"/>
  <c r="M72" i="1"/>
  <c r="M71" i="1"/>
  <c r="M70" i="1"/>
  <c r="M69" i="1"/>
  <c r="M68" i="1"/>
  <c r="M23" i="1"/>
  <c r="M22" i="1"/>
  <c r="M21" i="1"/>
  <c r="M20" i="1"/>
  <c r="M18" i="1"/>
  <c r="M16" i="1"/>
  <c r="L1049" i="1"/>
  <c r="L1096" i="1" l="1"/>
  <c r="L21" i="1"/>
  <c r="L22" i="1"/>
  <c r="L23" i="1"/>
  <c r="L20" i="1"/>
  <c r="L12" i="1"/>
  <c r="L13" i="1"/>
  <c r="L14" i="1"/>
  <c r="L15" i="1"/>
  <c r="L16" i="1"/>
  <c r="L11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46" i="1"/>
  <c r="L331" i="1"/>
  <c r="L210" i="1"/>
  <c r="L211" i="1"/>
  <c r="L212" i="1"/>
  <c r="L213" i="1"/>
  <c r="L214" i="1"/>
  <c r="L215" i="1"/>
  <c r="L216" i="1"/>
  <c r="L209" i="1"/>
  <c r="L227" i="1"/>
  <c r="L228" i="1"/>
  <c r="L229" i="1"/>
  <c r="L230" i="1"/>
  <c r="M231" i="1"/>
  <c r="A1013" i="1"/>
  <c r="A1014" i="1" s="1"/>
  <c r="A1015" i="1" s="1"/>
  <c r="A1016" i="1" s="1"/>
  <c r="L1017" i="1"/>
  <c r="L1016" i="1"/>
  <c r="L1015" i="1"/>
  <c r="L1014" i="1"/>
  <c r="L1013" i="1"/>
  <c r="M1016" i="1"/>
  <c r="M1015" i="1"/>
  <c r="M1014" i="1"/>
  <c r="A992" i="1"/>
  <c r="A993" i="1" s="1"/>
  <c r="A994" i="1" s="1"/>
  <c r="A995" i="1" s="1"/>
  <c r="A996" i="1" s="1"/>
  <c r="L995" i="1"/>
  <c r="L994" i="1"/>
  <c r="L993" i="1"/>
  <c r="L992" i="1"/>
  <c r="M996" i="1"/>
  <c r="M995" i="1"/>
  <c r="M994" i="1"/>
  <c r="M993" i="1"/>
  <c r="M940" i="1"/>
  <c r="L939" i="1"/>
  <c r="L925" i="1"/>
  <c r="L926" i="1"/>
  <c r="L927" i="1"/>
  <c r="L928" i="1"/>
  <c r="L929" i="1"/>
  <c r="L930" i="1"/>
  <c r="L931" i="1"/>
  <c r="L932" i="1"/>
  <c r="L933" i="1"/>
  <c r="L934" i="1"/>
  <c r="L935" i="1"/>
  <c r="L924" i="1"/>
  <c r="M930" i="1"/>
  <c r="M929" i="1"/>
  <c r="M928" i="1"/>
  <c r="M927" i="1"/>
  <c r="M926" i="1"/>
  <c r="A925" i="1"/>
  <c r="A926" i="1" s="1"/>
  <c r="A927" i="1" s="1"/>
  <c r="A928" i="1" s="1"/>
  <c r="A929" i="1" s="1"/>
  <c r="L574" i="1"/>
  <c r="L573" i="1"/>
  <c r="L572" i="1"/>
  <c r="L571" i="1"/>
  <c r="L570" i="1"/>
  <c r="L569" i="1"/>
  <c r="L568" i="1"/>
  <c r="L567" i="1"/>
  <c r="L566" i="1"/>
  <c r="L560" i="1"/>
  <c r="L561" i="1"/>
  <c r="L562" i="1"/>
  <c r="L563" i="1"/>
  <c r="L564" i="1"/>
  <c r="L559" i="1"/>
  <c r="L558" i="1"/>
  <c r="L556" i="1"/>
  <c r="L555" i="1"/>
  <c r="L547" i="1"/>
  <c r="L548" i="1"/>
  <c r="L549" i="1"/>
  <c r="L550" i="1"/>
  <c r="L551" i="1"/>
  <c r="L552" i="1"/>
  <c r="L553" i="1"/>
  <c r="L546" i="1"/>
  <c r="L545" i="1"/>
  <c r="L542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580" i="1"/>
  <c r="L579" i="1"/>
  <c r="L577" i="1"/>
  <c r="K1114" i="1" l="1"/>
  <c r="L180" i="1"/>
  <c r="A1096" i="1" l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L1093" i="1"/>
  <c r="M27" i="1" l="1"/>
  <c r="A26" i="1"/>
  <c r="A27" i="1" s="1"/>
  <c r="A21" i="1"/>
  <c r="A22" i="1" s="1"/>
  <c r="A23" i="1" s="1"/>
  <c r="A12" i="1"/>
  <c r="A13" i="1" s="1"/>
  <c r="A14" i="1" s="1"/>
  <c r="A15" i="1" s="1"/>
  <c r="A16" i="1" s="1"/>
  <c r="A603" i="1" l="1"/>
  <c r="A825" i="1" l="1"/>
  <c r="A826" i="1" s="1"/>
  <c r="L732" i="1" l="1"/>
  <c r="A902" i="1"/>
  <c r="A903" i="1" s="1"/>
  <c r="A904" i="1" s="1"/>
  <c r="L902" i="1"/>
  <c r="L899" i="1"/>
  <c r="L896" i="1"/>
  <c r="L863" i="1"/>
  <c r="L865" i="1"/>
  <c r="L275" i="1"/>
  <c r="A170" i="1"/>
  <c r="L169" i="1"/>
  <c r="L1008" i="1"/>
  <c r="M1049" i="1" l="1"/>
  <c r="L1029" i="1"/>
  <c r="L1020" i="1"/>
  <c r="L1005" i="1"/>
  <c r="L778" i="1" l="1"/>
  <c r="L257" i="1" l="1"/>
  <c r="A116" i="1" l="1"/>
  <c r="A265" i="1" l="1"/>
  <c r="L174" i="1" l="1"/>
  <c r="A580" i="1" l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518" i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L1092" i="1" l="1"/>
  <c r="L1091" i="1"/>
  <c r="L1090" i="1"/>
  <c r="L1089" i="1"/>
  <c r="A1090" i="1"/>
  <c r="L1088" i="1"/>
  <c r="L1087" i="1"/>
  <c r="L1086" i="1"/>
  <c r="A1091" i="1" l="1"/>
  <c r="A1092" i="1" s="1"/>
  <c r="A808" i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L40" i="1"/>
  <c r="L35" i="1"/>
  <c r="L33" i="1"/>
  <c r="L32" i="1"/>
  <c r="L444" i="1" l="1"/>
  <c r="L861" i="1"/>
  <c r="M861" i="1"/>
  <c r="L1099" i="1" l="1"/>
  <c r="M1099" i="1"/>
  <c r="A320" i="1" l="1"/>
  <c r="A499" i="1" l="1"/>
  <c r="A500" i="1" s="1"/>
  <c r="A501" i="1" s="1"/>
  <c r="A502" i="1" s="1"/>
  <c r="A503" i="1" s="1"/>
  <c r="L498" i="1"/>
  <c r="L392" i="1" l="1"/>
  <c r="A49" i="1" l="1"/>
  <c r="A50" i="1" s="1"/>
  <c r="A51" i="1" s="1"/>
  <c r="L51" i="1"/>
  <c r="L50" i="1"/>
  <c r="L49" i="1"/>
  <c r="L48" i="1"/>
  <c r="M311" i="1"/>
  <c r="M297" i="1"/>
  <c r="M301" i="1" l="1"/>
  <c r="M308" i="1"/>
  <c r="L46" i="1" l="1"/>
  <c r="L45" i="1"/>
  <c r="L517" i="1" l="1"/>
  <c r="L55" i="1" l="1"/>
  <c r="L56" i="1"/>
  <c r="L57" i="1"/>
  <c r="L58" i="1"/>
  <c r="L59" i="1"/>
  <c r="L60" i="1"/>
  <c r="L61" i="1"/>
  <c r="L62" i="1"/>
  <c r="L63" i="1"/>
  <c r="L64" i="1"/>
  <c r="L65" i="1"/>
  <c r="L66" i="1"/>
  <c r="L871" i="1" l="1"/>
  <c r="L645" i="1" l="1"/>
  <c r="A604" i="1" l="1"/>
  <c r="A605" i="1" s="1"/>
  <c r="A296" i="1" l="1"/>
  <c r="A297" i="1" s="1"/>
  <c r="A298" i="1" s="1"/>
  <c r="A485" i="1"/>
  <c r="M249" i="1" l="1"/>
  <c r="L84" i="1" l="1"/>
  <c r="A85" i="1"/>
  <c r="A86" i="1" s="1"/>
  <c r="A87" i="1" s="1"/>
  <c r="A88" i="1" s="1"/>
  <c r="A89" i="1" s="1"/>
  <c r="L85" i="1"/>
  <c r="L86" i="1"/>
  <c r="L87" i="1"/>
  <c r="L88" i="1"/>
  <c r="L89" i="1"/>
  <c r="L91" i="1"/>
  <c r="M91" i="1"/>
  <c r="A92" i="1"/>
  <c r="A93" i="1" s="1"/>
  <c r="A94" i="1" s="1"/>
  <c r="L92" i="1"/>
  <c r="M92" i="1"/>
  <c r="L93" i="1"/>
  <c r="M93" i="1"/>
  <c r="L94" i="1"/>
  <c r="M94" i="1"/>
  <c r="L96" i="1"/>
  <c r="M96" i="1"/>
  <c r="A97" i="1"/>
  <c r="A98" i="1" s="1"/>
  <c r="A99" i="1" s="1"/>
  <c r="A100" i="1" s="1"/>
  <c r="A101" i="1" s="1"/>
  <c r="L97" i="1"/>
  <c r="M97" i="1"/>
  <c r="L98" i="1"/>
  <c r="M98" i="1"/>
  <c r="L99" i="1"/>
  <c r="M99" i="1"/>
  <c r="L100" i="1"/>
  <c r="M100" i="1"/>
  <c r="L101" i="1"/>
  <c r="M101" i="1"/>
  <c r="L103" i="1"/>
  <c r="M103" i="1"/>
  <c r="A104" i="1"/>
  <c r="A105" i="1" s="1"/>
  <c r="A106" i="1" s="1"/>
  <c r="L104" i="1"/>
  <c r="M104" i="1"/>
  <c r="L105" i="1"/>
  <c r="M105" i="1"/>
  <c r="L106" i="1"/>
  <c r="M106" i="1"/>
  <c r="L108" i="1"/>
  <c r="M108" i="1"/>
  <c r="A109" i="1"/>
  <c r="A110" i="1" s="1"/>
  <c r="A111" i="1" s="1"/>
  <c r="A112" i="1" s="1"/>
  <c r="A113" i="1" s="1"/>
  <c r="L109" i="1"/>
  <c r="M109" i="1"/>
  <c r="L110" i="1"/>
  <c r="M110" i="1"/>
  <c r="L111" i="1"/>
  <c r="M111" i="1"/>
  <c r="L112" i="1"/>
  <c r="M112" i="1"/>
  <c r="L113" i="1"/>
  <c r="M113" i="1"/>
  <c r="A117" i="1"/>
  <c r="A118" i="1" s="1"/>
  <c r="L115" i="1"/>
  <c r="M115" i="1"/>
  <c r="L116" i="1"/>
  <c r="M116" i="1"/>
  <c r="L117" i="1"/>
  <c r="M117" i="1"/>
  <c r="L118" i="1"/>
  <c r="M118" i="1"/>
  <c r="L119" i="1"/>
  <c r="M119" i="1"/>
  <c r="L120" i="1"/>
  <c r="L34" i="1"/>
  <c r="L36" i="1"/>
  <c r="L37" i="1"/>
  <c r="L38" i="1"/>
  <c r="L39" i="1"/>
  <c r="L41" i="1"/>
  <c r="L42" i="1"/>
  <c r="L43" i="1"/>
  <c r="M286" i="1"/>
  <c r="A287" i="1"/>
  <c r="A288" i="1" s="1"/>
  <c r="A289" i="1" s="1"/>
  <c r="A290" i="1" s="1"/>
  <c r="A291" i="1" s="1"/>
  <c r="A292" i="1" s="1"/>
  <c r="A293" i="1" s="1"/>
  <c r="M287" i="1"/>
  <c r="M288" i="1"/>
  <c r="M289" i="1"/>
  <c r="M290" i="1"/>
  <c r="M291" i="1"/>
  <c r="M292" i="1"/>
  <c r="M293" i="1"/>
  <c r="L193" i="1"/>
  <c r="M194" i="1"/>
  <c r="L194" i="1"/>
  <c r="M195" i="1"/>
  <c r="L195" i="1"/>
  <c r="M196" i="1"/>
  <c r="L196" i="1"/>
  <c r="M197" i="1"/>
  <c r="L218" i="1"/>
  <c r="M218" i="1"/>
  <c r="A219" i="1"/>
  <c r="A220" i="1" s="1"/>
  <c r="A221" i="1" s="1"/>
  <c r="A222" i="1" s="1"/>
  <c r="A223" i="1" s="1"/>
  <c r="A224" i="1" s="1"/>
  <c r="A225" i="1" s="1"/>
  <c r="L219" i="1"/>
  <c r="M219" i="1"/>
  <c r="L220" i="1"/>
  <c r="M220" i="1"/>
  <c r="L221" i="1"/>
  <c r="M221" i="1"/>
  <c r="L222" i="1"/>
  <c r="M222" i="1"/>
  <c r="L223" i="1"/>
  <c r="M223" i="1"/>
  <c r="L224" i="1"/>
  <c r="M224" i="1"/>
  <c r="L225" i="1"/>
  <c r="M225" i="1"/>
  <c r="A228" i="1"/>
  <c r="A29" i="1" s="1"/>
  <c r="A229" i="1" s="1"/>
  <c r="A230" i="1" s="1"/>
  <c r="L29" i="1"/>
  <c r="M232" i="1"/>
  <c r="A234" i="1"/>
  <c r="A235" i="1" s="1"/>
  <c r="A236" i="1" s="1"/>
  <c r="A237" i="1" s="1"/>
  <c r="A238" i="1" s="1"/>
  <c r="A239" i="1" s="1"/>
  <c r="A240" i="1" s="1"/>
  <c r="M234" i="1"/>
  <c r="M235" i="1"/>
  <c r="M236" i="1"/>
  <c r="M237" i="1"/>
  <c r="M238" i="1"/>
  <c r="M239" i="1"/>
  <c r="M240" i="1"/>
  <c r="M242" i="1"/>
  <c r="A243" i="1"/>
  <c r="A244" i="1" s="1"/>
  <c r="A245" i="1" s="1"/>
  <c r="A246" i="1" s="1"/>
  <c r="A247" i="1" s="1"/>
  <c r="A248" i="1" s="1"/>
  <c r="A249" i="1" s="1"/>
  <c r="M243" i="1"/>
  <c r="M244" i="1"/>
  <c r="M245" i="1"/>
  <c r="M246" i="1"/>
  <c r="M247" i="1"/>
  <c r="L251" i="1"/>
  <c r="M251" i="1"/>
  <c r="A254" i="1"/>
  <c r="A255" i="1" s="1"/>
  <c r="A256" i="1" s="1"/>
  <c r="A257" i="1" s="1"/>
  <c r="L254" i="1"/>
  <c r="M254" i="1"/>
  <c r="L255" i="1"/>
  <c r="M255" i="1"/>
  <c r="L256" i="1"/>
  <c r="M256" i="1"/>
  <c r="L258" i="1"/>
  <c r="M258" i="1"/>
  <c r="L259" i="1"/>
  <c r="M259" i="1"/>
  <c r="L260" i="1"/>
  <c r="M260" i="1"/>
  <c r="L200" i="1"/>
  <c r="M200" i="1"/>
  <c r="A201" i="1"/>
  <c r="A202" i="1" s="1"/>
  <c r="A203" i="1" s="1"/>
  <c r="A204" i="1" s="1"/>
  <c r="A205" i="1" s="1"/>
  <c r="A206" i="1" s="1"/>
  <c r="A207" i="1" s="1"/>
  <c r="L201" i="1"/>
  <c r="M201" i="1"/>
  <c r="L202" i="1"/>
  <c r="M202" i="1"/>
  <c r="L203" i="1"/>
  <c r="M203" i="1"/>
  <c r="L204" i="1"/>
  <c r="M204" i="1"/>
  <c r="L205" i="1"/>
  <c r="M205" i="1"/>
  <c r="L206" i="1"/>
  <c r="M206" i="1"/>
  <c r="L207" i="1"/>
  <c r="M207" i="1"/>
  <c r="L264" i="1"/>
  <c r="M264" i="1"/>
  <c r="L265" i="1"/>
  <c r="M265" i="1"/>
  <c r="L267" i="1"/>
  <c r="M267" i="1"/>
  <c r="A268" i="1"/>
  <c r="A269" i="1" s="1"/>
  <c r="A270" i="1" s="1"/>
  <c r="A271" i="1" s="1"/>
  <c r="A272" i="1" s="1"/>
  <c r="A273" i="1" s="1"/>
  <c r="A274" i="1" s="1"/>
  <c r="A275" i="1" s="1"/>
  <c r="A276" i="1" s="1"/>
  <c r="L268" i="1"/>
  <c r="M268" i="1"/>
  <c r="L269" i="1"/>
  <c r="M269" i="1"/>
  <c r="L270" i="1"/>
  <c r="M270" i="1"/>
  <c r="L271" i="1"/>
  <c r="M271" i="1"/>
  <c r="L272" i="1"/>
  <c r="M272" i="1"/>
  <c r="L273" i="1"/>
  <c r="M273" i="1"/>
  <c r="L274" i="1"/>
  <c r="M274" i="1"/>
  <c r="L276" i="1"/>
  <c r="M276" i="1"/>
  <c r="M209" i="1"/>
  <c r="A210" i="1"/>
  <c r="A211" i="1" s="1"/>
  <c r="A212" i="1" s="1"/>
  <c r="A213" i="1" s="1"/>
  <c r="A214" i="1" s="1"/>
  <c r="A215" i="1" s="1"/>
  <c r="A216" i="1" s="1"/>
  <c r="M210" i="1"/>
  <c r="M211" i="1"/>
  <c r="M212" i="1"/>
  <c r="M213" i="1"/>
  <c r="L1097" i="1"/>
  <c r="M1097" i="1"/>
  <c r="M215" i="1"/>
  <c r="M216" i="1"/>
  <c r="M295" i="1"/>
  <c r="A299" i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M296" i="1"/>
  <c r="M298" i="1"/>
  <c r="M299" i="1"/>
  <c r="M300" i="1"/>
  <c r="M302" i="1"/>
  <c r="M303" i="1"/>
  <c r="M304" i="1"/>
  <c r="M305" i="1"/>
  <c r="M306" i="1"/>
  <c r="M307" i="1"/>
  <c r="M310" i="1"/>
  <c r="M312" i="1"/>
  <c r="M313" i="1"/>
  <c r="M314" i="1"/>
  <c r="M315" i="1"/>
  <c r="L317" i="1"/>
  <c r="M317" i="1"/>
  <c r="A319" i="1"/>
  <c r="L319" i="1"/>
  <c r="L320" i="1"/>
  <c r="M320" i="1"/>
  <c r="L321" i="1"/>
  <c r="M321" i="1"/>
  <c r="L322" i="1"/>
  <c r="M322" i="1"/>
  <c r="L323" i="1"/>
  <c r="M323" i="1"/>
  <c r="L324" i="1"/>
  <c r="M324" i="1"/>
  <c r="L325" i="1"/>
  <c r="M325" i="1"/>
  <c r="L326" i="1"/>
  <c r="M326" i="1"/>
  <c r="L327" i="1"/>
  <c r="M327" i="1"/>
  <c r="L328" i="1"/>
  <c r="M328" i="1"/>
  <c r="L329" i="1"/>
  <c r="M329" i="1"/>
  <c r="L330" i="1"/>
  <c r="M330" i="1"/>
  <c r="L332" i="1"/>
  <c r="M332" i="1"/>
  <c r="L334" i="1"/>
  <c r="M334" i="1"/>
  <c r="L335" i="1"/>
  <c r="M335" i="1"/>
  <c r="L336" i="1"/>
  <c r="M336" i="1"/>
  <c r="L337" i="1"/>
  <c r="M337" i="1"/>
  <c r="L338" i="1"/>
  <c r="L339" i="1"/>
  <c r="M339" i="1"/>
  <c r="L340" i="1"/>
  <c r="M340" i="1"/>
  <c r="L341" i="1"/>
  <c r="L342" i="1"/>
  <c r="L343" i="1"/>
  <c r="M343" i="1"/>
  <c r="L344" i="1"/>
  <c r="M344" i="1"/>
  <c r="M346" i="1"/>
  <c r="A347" i="1"/>
  <c r="A348" i="1" s="1"/>
  <c r="A349" i="1" s="1"/>
  <c r="A350" i="1" s="1"/>
  <c r="M347" i="1"/>
  <c r="M348" i="1"/>
  <c r="M350" i="1"/>
  <c r="M351" i="1"/>
  <c r="M352" i="1"/>
  <c r="M353" i="1"/>
  <c r="M354" i="1"/>
  <c r="M355" i="1"/>
  <c r="M356" i="1"/>
  <c r="M357" i="1"/>
  <c r="M358" i="1"/>
  <c r="M359" i="1"/>
  <c r="L362" i="1"/>
  <c r="M362" i="1"/>
  <c r="A367" i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2" i="1" s="1"/>
  <c r="A383" i="1" s="1"/>
  <c r="A384" i="1" s="1"/>
  <c r="A385" i="1" s="1"/>
  <c r="A386" i="1" s="1"/>
  <c r="A387" i="1" s="1"/>
  <c r="A389" i="1" s="1"/>
  <c r="A390" i="1" s="1"/>
  <c r="A391" i="1" s="1"/>
  <c r="L367" i="1"/>
  <c r="M367" i="1"/>
  <c r="L368" i="1"/>
  <c r="M368" i="1"/>
  <c r="L369" i="1"/>
  <c r="M369" i="1"/>
  <c r="L370" i="1"/>
  <c r="M370" i="1"/>
  <c r="L371" i="1"/>
  <c r="M371" i="1"/>
  <c r="L372" i="1"/>
  <c r="M372" i="1"/>
  <c r="L373" i="1"/>
  <c r="M373" i="1"/>
  <c r="L374" i="1"/>
  <c r="M374" i="1"/>
  <c r="L375" i="1"/>
  <c r="M375" i="1"/>
  <c r="L376" i="1"/>
  <c r="M376" i="1"/>
  <c r="L377" i="1"/>
  <c r="M377" i="1"/>
  <c r="L378" i="1"/>
  <c r="M378" i="1"/>
  <c r="L379" i="1"/>
  <c r="M379" i="1"/>
  <c r="L380" i="1"/>
  <c r="M380" i="1"/>
  <c r="L382" i="1"/>
  <c r="M382" i="1"/>
  <c r="L383" i="1"/>
  <c r="M383" i="1"/>
  <c r="L384" i="1"/>
  <c r="M384" i="1"/>
  <c r="L385" i="1"/>
  <c r="M385" i="1"/>
  <c r="L386" i="1"/>
  <c r="M386" i="1"/>
  <c r="L387" i="1"/>
  <c r="M387" i="1"/>
  <c r="L389" i="1"/>
  <c r="M389" i="1"/>
  <c r="L390" i="1"/>
  <c r="M390" i="1"/>
  <c r="L391" i="1"/>
  <c r="M391" i="1"/>
  <c r="L393" i="1"/>
  <c r="L394" i="1"/>
  <c r="M394" i="1"/>
  <c r="L396" i="1"/>
  <c r="M396" i="1"/>
  <c r="L397" i="1"/>
  <c r="L398" i="1"/>
  <c r="L399" i="1"/>
  <c r="L400" i="1"/>
  <c r="M400" i="1"/>
  <c r="L401" i="1"/>
  <c r="L402" i="1"/>
  <c r="L403" i="1"/>
  <c r="L404" i="1"/>
  <c r="L405" i="1"/>
  <c r="L407" i="1"/>
  <c r="M407" i="1"/>
  <c r="A408" i="1"/>
  <c r="A409" i="1" s="1"/>
  <c r="A410" i="1" s="1"/>
  <c r="A411" i="1" s="1"/>
  <c r="A412" i="1" s="1"/>
  <c r="A413" i="1" s="1"/>
  <c r="A414" i="1" s="1"/>
  <c r="A415" i="1" s="1"/>
  <c r="A416" i="1" s="1"/>
  <c r="L408" i="1"/>
  <c r="M408" i="1"/>
  <c r="L409" i="1"/>
  <c r="M409" i="1"/>
  <c r="L410" i="1"/>
  <c r="M410" i="1"/>
  <c r="L411" i="1"/>
  <c r="M411" i="1"/>
  <c r="L412" i="1"/>
  <c r="M412" i="1"/>
  <c r="L413" i="1"/>
  <c r="M413" i="1"/>
  <c r="L414" i="1"/>
  <c r="M414" i="1"/>
  <c r="L415" i="1"/>
  <c r="M415" i="1"/>
  <c r="L416" i="1"/>
  <c r="M416" i="1"/>
  <c r="L417" i="1"/>
  <c r="M417" i="1"/>
  <c r="L418" i="1"/>
  <c r="M418" i="1"/>
  <c r="L419" i="1"/>
  <c r="M419" i="1"/>
  <c r="L420" i="1"/>
  <c r="M420" i="1"/>
  <c r="L421" i="1"/>
  <c r="M421" i="1"/>
  <c r="L422" i="1"/>
  <c r="M422" i="1"/>
  <c r="L425" i="1"/>
  <c r="M425" i="1"/>
  <c r="A426" i="1"/>
  <c r="A427" i="1" s="1"/>
  <c r="A428" i="1" s="1"/>
  <c r="A429" i="1" s="1"/>
  <c r="A430" i="1" s="1"/>
  <c r="A431" i="1" s="1"/>
  <c r="A433" i="1" s="1"/>
  <c r="A434" i="1" s="1"/>
  <c r="A438" i="1" s="1"/>
  <c r="A439" i="1" s="1"/>
  <c r="A440" i="1" s="1"/>
  <c r="A441" i="1" s="1"/>
  <c r="A442" i="1" s="1"/>
  <c r="A443" i="1" s="1"/>
  <c r="L426" i="1"/>
  <c r="M426" i="1"/>
  <c r="L427" i="1"/>
  <c r="M427" i="1"/>
  <c r="L428" i="1"/>
  <c r="M428" i="1"/>
  <c r="L429" i="1"/>
  <c r="M429" i="1"/>
  <c r="L430" i="1"/>
  <c r="M430" i="1"/>
  <c r="L431" i="1"/>
  <c r="M431" i="1"/>
  <c r="L433" i="1"/>
  <c r="M433" i="1"/>
  <c r="L434" i="1"/>
  <c r="M434" i="1"/>
  <c r="L438" i="1"/>
  <c r="L439" i="1"/>
  <c r="M439" i="1"/>
  <c r="L440" i="1"/>
  <c r="M440" i="1"/>
  <c r="L441" i="1"/>
  <c r="M441" i="1"/>
  <c r="L442" i="1"/>
  <c r="M442" i="1"/>
  <c r="L443" i="1"/>
  <c r="M443" i="1"/>
  <c r="L445" i="1"/>
  <c r="L447" i="1"/>
  <c r="M447" i="1"/>
  <c r="L448" i="1"/>
  <c r="L449" i="1"/>
  <c r="M449" i="1"/>
  <c r="L450" i="1"/>
  <c r="M450" i="1"/>
  <c r="L451" i="1"/>
  <c r="M451" i="1"/>
  <c r="L452" i="1"/>
  <c r="M452" i="1"/>
  <c r="L453" i="1"/>
  <c r="M453" i="1"/>
  <c r="L454" i="1"/>
  <c r="M454" i="1"/>
  <c r="L455" i="1"/>
  <c r="M455" i="1"/>
  <c r="L456" i="1"/>
  <c r="M456" i="1"/>
  <c r="L457" i="1"/>
  <c r="M457" i="1"/>
  <c r="L458" i="1"/>
  <c r="M458" i="1"/>
  <c r="L459" i="1"/>
  <c r="M459" i="1"/>
  <c r="L461" i="1"/>
  <c r="M461" i="1"/>
  <c r="L462" i="1"/>
  <c r="L463" i="1"/>
  <c r="L464" i="1"/>
  <c r="L465" i="1"/>
  <c r="L466" i="1"/>
  <c r="L467" i="1"/>
  <c r="M467" i="1"/>
  <c r="L468" i="1"/>
  <c r="M468" i="1"/>
  <c r="L469" i="1"/>
  <c r="M469" i="1"/>
  <c r="L470" i="1"/>
  <c r="M470" i="1"/>
  <c r="L471" i="1"/>
  <c r="M471" i="1"/>
  <c r="L472" i="1"/>
  <c r="M472" i="1"/>
  <c r="L473" i="1"/>
  <c r="M473" i="1"/>
  <c r="L474" i="1"/>
  <c r="L475" i="1"/>
  <c r="M475" i="1"/>
  <c r="L476" i="1"/>
  <c r="M476" i="1"/>
  <c r="L479" i="1"/>
  <c r="M479" i="1"/>
  <c r="A480" i="1"/>
  <c r="A481" i="1" s="1"/>
  <c r="A482" i="1" s="1"/>
  <c r="L480" i="1"/>
  <c r="M480" i="1"/>
  <c r="L481" i="1"/>
  <c r="M481" i="1"/>
  <c r="L482" i="1"/>
  <c r="M482" i="1"/>
  <c r="L484" i="1"/>
  <c r="M484" i="1"/>
  <c r="A486" i="1"/>
  <c r="A487" i="1" s="1"/>
  <c r="A489" i="1" s="1"/>
  <c r="A490" i="1" s="1"/>
  <c r="A491" i="1" s="1"/>
  <c r="A492" i="1" s="1"/>
  <c r="A493" i="1" s="1"/>
  <c r="A494" i="1" s="1"/>
  <c r="A495" i="1" s="1"/>
  <c r="A496" i="1" s="1"/>
  <c r="L485" i="1"/>
  <c r="M485" i="1"/>
  <c r="L486" i="1"/>
  <c r="M486" i="1"/>
  <c r="L487" i="1"/>
  <c r="M487" i="1"/>
  <c r="L489" i="1"/>
  <c r="M489" i="1"/>
  <c r="L490" i="1"/>
  <c r="M490" i="1"/>
  <c r="L491" i="1"/>
  <c r="M491" i="1"/>
  <c r="L492" i="1"/>
  <c r="M492" i="1"/>
  <c r="L493" i="1"/>
  <c r="M493" i="1"/>
  <c r="L494" i="1"/>
  <c r="M494" i="1"/>
  <c r="L495" i="1"/>
  <c r="M495" i="1"/>
  <c r="L496" i="1"/>
  <c r="M496" i="1"/>
  <c r="L499" i="1"/>
  <c r="M499" i="1"/>
  <c r="L500" i="1"/>
  <c r="M500" i="1"/>
  <c r="L501" i="1"/>
  <c r="M501" i="1"/>
  <c r="L502" i="1"/>
  <c r="M502" i="1"/>
  <c r="L503" i="1"/>
  <c r="M503" i="1"/>
  <c r="L505" i="1"/>
  <c r="M505" i="1"/>
  <c r="A506" i="1"/>
  <c r="A507" i="1" s="1"/>
  <c r="A508" i="1" s="1"/>
  <c r="A509" i="1" s="1"/>
  <c r="A510" i="1" s="1"/>
  <c r="A511" i="1" s="1"/>
  <c r="L506" i="1"/>
  <c r="M506" i="1"/>
  <c r="L507" i="1"/>
  <c r="M507" i="1"/>
  <c r="L508" i="1"/>
  <c r="M508" i="1"/>
  <c r="L509" i="1"/>
  <c r="M509" i="1"/>
  <c r="L510" i="1"/>
  <c r="M510" i="1"/>
  <c r="L511" i="1"/>
  <c r="M511" i="1"/>
  <c r="L512" i="1"/>
  <c r="M512" i="1"/>
  <c r="L513" i="1"/>
  <c r="M513" i="1"/>
  <c r="L514" i="1"/>
  <c r="M514" i="1"/>
  <c r="L278" i="1"/>
  <c r="M278" i="1"/>
  <c r="A280" i="1"/>
  <c r="A281" i="1" s="1"/>
  <c r="A282" i="1" s="1"/>
  <c r="A283" i="1" s="1"/>
  <c r="L280" i="1"/>
  <c r="M280" i="1"/>
  <c r="L281" i="1"/>
  <c r="M281" i="1"/>
  <c r="L282" i="1"/>
  <c r="M282" i="1"/>
  <c r="L283" i="1"/>
  <c r="M283" i="1"/>
  <c r="L518" i="1"/>
  <c r="M518" i="1"/>
  <c r="L519" i="1"/>
  <c r="M519" i="1"/>
  <c r="L520" i="1"/>
  <c r="M520" i="1"/>
  <c r="L521" i="1"/>
  <c r="M521" i="1"/>
  <c r="L522" i="1"/>
  <c r="M522" i="1"/>
  <c r="L523" i="1"/>
  <c r="M523" i="1"/>
  <c r="L524" i="1"/>
  <c r="M524" i="1"/>
  <c r="L525" i="1"/>
  <c r="M525" i="1"/>
  <c r="L526" i="1"/>
  <c r="M526" i="1"/>
  <c r="L527" i="1"/>
  <c r="M527" i="1"/>
  <c r="L528" i="1"/>
  <c r="M528" i="1"/>
  <c r="L529" i="1"/>
  <c r="M529" i="1"/>
  <c r="L530" i="1"/>
  <c r="M530" i="1"/>
  <c r="L531" i="1"/>
  <c r="M531" i="1"/>
  <c r="L532" i="1"/>
  <c r="M532" i="1"/>
  <c r="L533" i="1"/>
  <c r="M533" i="1"/>
  <c r="L534" i="1"/>
  <c r="M534" i="1"/>
  <c r="L535" i="1"/>
  <c r="M535" i="1"/>
  <c r="L536" i="1"/>
  <c r="M536" i="1"/>
  <c r="L537" i="1"/>
  <c r="M537" i="1"/>
  <c r="L538" i="1"/>
  <c r="M538" i="1"/>
  <c r="L539" i="1"/>
  <c r="M539" i="1"/>
  <c r="M542" i="1"/>
  <c r="A545" i="1"/>
  <c r="A546" i="1" s="1"/>
  <c r="A547" i="1" s="1"/>
  <c r="A548" i="1" s="1"/>
  <c r="A549" i="1" s="1"/>
  <c r="A550" i="1" s="1"/>
  <c r="A551" i="1" s="1"/>
  <c r="A552" i="1" s="1"/>
  <c r="A553" i="1" s="1"/>
  <c r="A555" i="1" s="1"/>
  <c r="A556" i="1" s="1"/>
  <c r="M545" i="1"/>
  <c r="M546" i="1"/>
  <c r="M547" i="1"/>
  <c r="M548" i="1"/>
  <c r="M549" i="1"/>
  <c r="M550" i="1"/>
  <c r="M551" i="1"/>
  <c r="M552" i="1"/>
  <c r="M553" i="1"/>
  <c r="M555" i="1"/>
  <c r="M556" i="1"/>
  <c r="M558" i="1"/>
  <c r="A559" i="1"/>
  <c r="A560" i="1" s="1"/>
  <c r="A561" i="1" s="1"/>
  <c r="A562" i="1" s="1"/>
  <c r="A563" i="1" s="1"/>
  <c r="A564" i="1" s="1"/>
  <c r="A566" i="1" s="1"/>
  <c r="A567" i="1" s="1"/>
  <c r="A568" i="1" s="1"/>
  <c r="A569" i="1" s="1"/>
  <c r="A570" i="1" s="1"/>
  <c r="A571" i="1" s="1"/>
  <c r="A572" i="1" s="1"/>
  <c r="A573" i="1" s="1"/>
  <c r="A574" i="1" s="1"/>
  <c r="M559" i="1"/>
  <c r="M560" i="1"/>
  <c r="M561" i="1"/>
  <c r="M562" i="1"/>
  <c r="M563" i="1"/>
  <c r="M564" i="1"/>
  <c r="M566" i="1"/>
  <c r="M567" i="1"/>
  <c r="M568" i="1"/>
  <c r="M569" i="1"/>
  <c r="M570" i="1"/>
  <c r="M571" i="1"/>
  <c r="M572" i="1"/>
  <c r="M573" i="1"/>
  <c r="M574" i="1"/>
  <c r="M577" i="1"/>
  <c r="M579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600" i="1"/>
  <c r="A606" i="1"/>
  <c r="A607" i="1" s="1"/>
  <c r="A608" i="1" s="1"/>
  <c r="A609" i="1" s="1"/>
  <c r="A610" i="1" s="1"/>
  <c r="L616" i="1"/>
  <c r="M616" i="1"/>
  <c r="A617" i="1"/>
  <c r="L617" i="1"/>
  <c r="M617" i="1"/>
  <c r="L618" i="1"/>
  <c r="M618" i="1"/>
  <c r="L619" i="1"/>
  <c r="M619" i="1"/>
  <c r="L620" i="1"/>
  <c r="M620" i="1"/>
  <c r="L621" i="1"/>
  <c r="M621" i="1"/>
  <c r="L622" i="1"/>
  <c r="M622" i="1"/>
  <c r="L623" i="1"/>
  <c r="M623" i="1"/>
  <c r="L624" i="1"/>
  <c r="M624" i="1"/>
  <c r="L625" i="1"/>
  <c r="M625" i="1"/>
  <c r="L626" i="1"/>
  <c r="M626" i="1"/>
  <c r="L627" i="1"/>
  <c r="M627" i="1"/>
  <c r="L628" i="1"/>
  <c r="M628" i="1"/>
  <c r="L629" i="1"/>
  <c r="M629" i="1"/>
  <c r="L630" i="1"/>
  <c r="M630" i="1"/>
  <c r="L631" i="1"/>
  <c r="M631" i="1"/>
  <c r="L632" i="1"/>
  <c r="M632" i="1"/>
  <c r="L633" i="1"/>
  <c r="M633" i="1"/>
  <c r="L634" i="1"/>
  <c r="M634" i="1"/>
  <c r="L635" i="1"/>
  <c r="M635" i="1"/>
  <c r="L636" i="1"/>
  <c r="M636" i="1"/>
  <c r="L637" i="1"/>
  <c r="M637" i="1"/>
  <c r="L638" i="1"/>
  <c r="M638" i="1"/>
  <c r="L639" i="1"/>
  <c r="M639" i="1"/>
  <c r="L678" i="1"/>
  <c r="M678" i="1"/>
  <c r="L679" i="1"/>
  <c r="M679" i="1"/>
  <c r="L680" i="1"/>
  <c r="M680" i="1"/>
  <c r="L681" i="1"/>
  <c r="M681" i="1"/>
  <c r="L682" i="1"/>
  <c r="M682" i="1"/>
  <c r="L683" i="1"/>
  <c r="M683" i="1"/>
  <c r="L684" i="1"/>
  <c r="M684" i="1"/>
  <c r="L685" i="1"/>
  <c r="M685" i="1"/>
  <c r="L686" i="1"/>
  <c r="M686" i="1"/>
  <c r="L687" i="1"/>
  <c r="M687" i="1"/>
  <c r="L688" i="1"/>
  <c r="M688" i="1"/>
  <c r="L689" i="1"/>
  <c r="M689" i="1"/>
  <c r="L690" i="1"/>
  <c r="M690" i="1"/>
  <c r="L691" i="1"/>
  <c r="M691" i="1"/>
  <c r="L692" i="1"/>
  <c r="M692" i="1"/>
  <c r="L640" i="1"/>
  <c r="L641" i="1"/>
  <c r="M641" i="1"/>
  <c r="L642" i="1"/>
  <c r="M642" i="1"/>
  <c r="L643" i="1"/>
  <c r="M643" i="1"/>
  <c r="L644" i="1"/>
  <c r="M644" i="1"/>
  <c r="L646" i="1"/>
  <c r="M646" i="1"/>
  <c r="L647" i="1"/>
  <c r="M647" i="1"/>
  <c r="L648" i="1"/>
  <c r="M648" i="1"/>
  <c r="L649" i="1"/>
  <c r="M649" i="1"/>
  <c r="L650" i="1"/>
  <c r="M650" i="1"/>
  <c r="L651" i="1"/>
  <c r="M651" i="1"/>
  <c r="L652" i="1"/>
  <c r="M652" i="1"/>
  <c r="L653" i="1"/>
  <c r="M653" i="1"/>
  <c r="L654" i="1"/>
  <c r="M654" i="1"/>
  <c r="L655" i="1"/>
  <c r="M655" i="1"/>
  <c r="L656" i="1"/>
  <c r="M656" i="1"/>
  <c r="L657" i="1"/>
  <c r="M657" i="1"/>
  <c r="L658" i="1"/>
  <c r="M658" i="1"/>
  <c r="L659" i="1"/>
  <c r="M659" i="1"/>
  <c r="L660" i="1"/>
  <c r="M660" i="1"/>
  <c r="L661" i="1"/>
  <c r="M661" i="1"/>
  <c r="L662" i="1"/>
  <c r="M662" i="1"/>
  <c r="L663" i="1"/>
  <c r="M663" i="1"/>
  <c r="L664" i="1"/>
  <c r="M664" i="1"/>
  <c r="L665" i="1"/>
  <c r="M665" i="1"/>
  <c r="L666" i="1"/>
  <c r="M666" i="1"/>
  <c r="L667" i="1"/>
  <c r="M667" i="1"/>
  <c r="L668" i="1"/>
  <c r="M668" i="1"/>
  <c r="L669" i="1"/>
  <c r="M669" i="1"/>
  <c r="L670" i="1"/>
  <c r="M670" i="1"/>
  <c r="L671" i="1"/>
  <c r="M671" i="1"/>
  <c r="L672" i="1"/>
  <c r="M672" i="1"/>
  <c r="L673" i="1"/>
  <c r="M673" i="1"/>
  <c r="L674" i="1"/>
  <c r="M674" i="1"/>
  <c r="L675" i="1"/>
  <c r="M675" i="1"/>
  <c r="L676" i="1"/>
  <c r="M676" i="1"/>
  <c r="L694" i="1"/>
  <c r="M694" i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L695" i="1"/>
  <c r="M695" i="1"/>
  <c r="L696" i="1"/>
  <c r="M696" i="1"/>
  <c r="L697" i="1"/>
  <c r="M697" i="1"/>
  <c r="L698" i="1"/>
  <c r="M698" i="1"/>
  <c r="L699" i="1"/>
  <c r="M699" i="1"/>
  <c r="L700" i="1"/>
  <c r="M700" i="1"/>
  <c r="L701" i="1"/>
  <c r="M701" i="1"/>
  <c r="L702" i="1"/>
  <c r="M702" i="1"/>
  <c r="L703" i="1"/>
  <c r="M703" i="1"/>
  <c r="L704" i="1"/>
  <c r="M704" i="1"/>
  <c r="L705" i="1"/>
  <c r="M705" i="1"/>
  <c r="L706" i="1"/>
  <c r="M706" i="1"/>
  <c r="L707" i="1"/>
  <c r="M707" i="1"/>
  <c r="L708" i="1"/>
  <c r="M708" i="1"/>
  <c r="L709" i="1"/>
  <c r="M709" i="1"/>
  <c r="L710" i="1"/>
  <c r="M710" i="1"/>
  <c r="M711" i="1"/>
  <c r="M712" i="1"/>
  <c r="L713" i="1"/>
  <c r="M713" i="1"/>
  <c r="L714" i="1"/>
  <c r="M714" i="1"/>
  <c r="L715" i="1"/>
  <c r="M715" i="1"/>
  <c r="L716" i="1"/>
  <c r="M716" i="1"/>
  <c r="L717" i="1"/>
  <c r="M717" i="1"/>
  <c r="L719" i="1"/>
  <c r="M719" i="1"/>
  <c r="L821" i="1"/>
  <c r="M821" i="1"/>
  <c r="L822" i="1"/>
  <c r="M822" i="1"/>
  <c r="L722" i="1"/>
  <c r="M722" i="1"/>
  <c r="A723" i="1"/>
  <c r="A724" i="1" s="1"/>
  <c r="A725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L723" i="1"/>
  <c r="M723" i="1"/>
  <c r="L724" i="1"/>
  <c r="M724" i="1"/>
  <c r="L725" i="1"/>
  <c r="M725" i="1"/>
  <c r="L727" i="1"/>
  <c r="M727" i="1"/>
  <c r="L728" i="1"/>
  <c r="M728" i="1"/>
  <c r="L729" i="1"/>
  <c r="M729" i="1"/>
  <c r="L730" i="1"/>
  <c r="M730" i="1"/>
  <c r="L731" i="1"/>
  <c r="M731" i="1"/>
  <c r="L1104" i="1"/>
  <c r="M1104" i="1"/>
  <c r="L733" i="1"/>
  <c r="M733" i="1"/>
  <c r="L734" i="1"/>
  <c r="M734" i="1"/>
  <c r="L735" i="1"/>
  <c r="M735" i="1"/>
  <c r="L736" i="1"/>
  <c r="M736" i="1"/>
  <c r="L737" i="1"/>
  <c r="M737" i="1"/>
  <c r="L738" i="1"/>
  <c r="M738" i="1"/>
  <c r="L739" i="1"/>
  <c r="M739" i="1"/>
  <c r="L740" i="1"/>
  <c r="M740" i="1"/>
  <c r="L741" i="1"/>
  <c r="M741" i="1"/>
  <c r="L742" i="1"/>
  <c r="M742" i="1"/>
  <c r="L743" i="1"/>
  <c r="M743" i="1"/>
  <c r="L744" i="1"/>
  <c r="M744" i="1"/>
  <c r="L745" i="1"/>
  <c r="M745" i="1"/>
  <c r="L746" i="1"/>
  <c r="M746" i="1"/>
  <c r="L747" i="1"/>
  <c r="M747" i="1"/>
  <c r="L748" i="1"/>
  <c r="M748" i="1"/>
  <c r="L749" i="1"/>
  <c r="M749" i="1"/>
  <c r="L750" i="1"/>
  <c r="M750" i="1"/>
  <c r="L751" i="1"/>
  <c r="M751" i="1"/>
  <c r="L752" i="1"/>
  <c r="M752" i="1"/>
  <c r="L753" i="1"/>
  <c r="M753" i="1"/>
  <c r="L754" i="1"/>
  <c r="M754" i="1"/>
  <c r="L755" i="1"/>
  <c r="M755" i="1"/>
  <c r="L756" i="1"/>
  <c r="M756" i="1"/>
  <c r="L757" i="1"/>
  <c r="M757" i="1"/>
  <c r="L758" i="1"/>
  <c r="M758" i="1"/>
  <c r="L761" i="1"/>
  <c r="M761" i="1"/>
  <c r="A762" i="1"/>
  <c r="A763" i="1" s="1"/>
  <c r="A764" i="1" s="1"/>
  <c r="A765" i="1" s="1"/>
  <c r="A766" i="1" s="1"/>
  <c r="A768" i="1" s="1"/>
  <c r="A769" i="1" s="1"/>
  <c r="A770" i="1" s="1"/>
  <c r="A772" i="1" s="1"/>
  <c r="A773" i="1" s="1"/>
  <c r="A774" i="1" s="1"/>
  <c r="A775" i="1" s="1"/>
  <c r="A776" i="1" s="1"/>
  <c r="A777" i="1" s="1"/>
  <c r="A778" i="1" s="1"/>
  <c r="A779" i="1" s="1"/>
  <c r="A780" i="1" s="1"/>
  <c r="L762" i="1"/>
  <c r="M762" i="1"/>
  <c r="L763" i="1"/>
  <c r="M763" i="1"/>
  <c r="L764" i="1"/>
  <c r="M764" i="1"/>
  <c r="L765" i="1"/>
  <c r="M765" i="1"/>
  <c r="L766" i="1"/>
  <c r="M766" i="1"/>
  <c r="L768" i="1"/>
  <c r="M768" i="1"/>
  <c r="L769" i="1"/>
  <c r="M769" i="1"/>
  <c r="L770" i="1"/>
  <c r="M770" i="1"/>
  <c r="L772" i="1"/>
  <c r="M772" i="1"/>
  <c r="L773" i="1"/>
  <c r="M773" i="1"/>
  <c r="L774" i="1"/>
  <c r="M774" i="1"/>
  <c r="L775" i="1"/>
  <c r="M775" i="1"/>
  <c r="L776" i="1"/>
  <c r="M776" i="1"/>
  <c r="L777" i="1"/>
  <c r="M777" i="1"/>
  <c r="L779" i="1"/>
  <c r="M779" i="1"/>
  <c r="L780" i="1"/>
  <c r="M780" i="1"/>
  <c r="L781" i="1"/>
  <c r="M781" i="1"/>
  <c r="L782" i="1"/>
  <c r="M782" i="1"/>
  <c r="L783" i="1"/>
  <c r="M783" i="1"/>
  <c r="L784" i="1"/>
  <c r="M784" i="1"/>
  <c r="L785" i="1"/>
  <c r="M785" i="1"/>
  <c r="L786" i="1"/>
  <c r="M786" i="1"/>
  <c r="L787" i="1"/>
  <c r="M787" i="1"/>
  <c r="L788" i="1"/>
  <c r="M788" i="1"/>
  <c r="L789" i="1"/>
  <c r="M789" i="1"/>
  <c r="L792" i="1"/>
  <c r="M792" i="1"/>
  <c r="A793" i="1"/>
  <c r="A794" i="1" s="1"/>
  <c r="A795" i="1" s="1"/>
  <c r="A797" i="1" s="1"/>
  <c r="A798" i="1" s="1"/>
  <c r="A800" i="1" s="1"/>
  <c r="A801" i="1" s="1"/>
  <c r="A802" i="1" s="1"/>
  <c r="A803" i="1" s="1"/>
  <c r="A804" i="1" s="1"/>
  <c r="A805" i="1" s="1"/>
  <c r="L793" i="1"/>
  <c r="M793" i="1"/>
  <c r="L794" i="1"/>
  <c r="M794" i="1"/>
  <c r="L795" i="1"/>
  <c r="M795" i="1"/>
  <c r="L797" i="1"/>
  <c r="M797" i="1"/>
  <c r="L798" i="1"/>
  <c r="M798" i="1"/>
  <c r="L800" i="1"/>
  <c r="M800" i="1"/>
  <c r="L801" i="1"/>
  <c r="M801" i="1"/>
  <c r="L802" i="1"/>
  <c r="M802" i="1"/>
  <c r="L803" i="1"/>
  <c r="M803" i="1"/>
  <c r="L804" i="1"/>
  <c r="M804" i="1"/>
  <c r="L805" i="1"/>
  <c r="M805" i="1"/>
  <c r="L807" i="1"/>
  <c r="M807" i="1"/>
  <c r="A809" i="1"/>
  <c r="A810" i="1" s="1"/>
  <c r="A811" i="1" s="1"/>
  <c r="L808" i="1"/>
  <c r="M808" i="1"/>
  <c r="L809" i="1"/>
  <c r="M809" i="1"/>
  <c r="L810" i="1"/>
  <c r="M810" i="1"/>
  <c r="L811" i="1"/>
  <c r="M811" i="1"/>
  <c r="L824" i="1"/>
  <c r="M824" i="1"/>
  <c r="L825" i="1"/>
  <c r="M825" i="1"/>
  <c r="A827" i="1"/>
  <c r="A828" i="1" s="1"/>
  <c r="A829" i="1" s="1"/>
  <c r="A830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14" i="1" s="1"/>
  <c r="L826" i="1"/>
  <c r="M826" i="1"/>
  <c r="L827" i="1"/>
  <c r="M827" i="1"/>
  <c r="L828" i="1"/>
  <c r="M828" i="1"/>
  <c r="L829" i="1"/>
  <c r="M829" i="1"/>
  <c r="L830" i="1"/>
  <c r="M830" i="1"/>
  <c r="L831" i="1"/>
  <c r="M831" i="1"/>
  <c r="L832" i="1"/>
  <c r="M832" i="1"/>
  <c r="L833" i="1"/>
  <c r="M833" i="1"/>
  <c r="L834" i="1"/>
  <c r="M834" i="1"/>
  <c r="L835" i="1"/>
  <c r="M835" i="1"/>
  <c r="L836" i="1"/>
  <c r="M836" i="1"/>
  <c r="L837" i="1"/>
  <c r="M837" i="1"/>
  <c r="L838" i="1"/>
  <c r="M838" i="1"/>
  <c r="L839" i="1"/>
  <c r="M839" i="1"/>
  <c r="L840" i="1"/>
  <c r="M840" i="1"/>
  <c r="L841" i="1"/>
  <c r="M841" i="1"/>
  <c r="L842" i="1"/>
  <c r="M842" i="1"/>
  <c r="L843" i="1"/>
  <c r="M843" i="1"/>
  <c r="L844" i="1"/>
  <c r="M844" i="1"/>
  <c r="L845" i="1"/>
  <c r="M845" i="1"/>
  <c r="L814" i="1"/>
  <c r="M814" i="1"/>
  <c r="L847" i="1"/>
  <c r="M847" i="1"/>
  <c r="A848" i="1"/>
  <c r="A849" i="1" s="1"/>
  <c r="A850" i="1" s="1"/>
  <c r="A851" i="1" s="1"/>
  <c r="A852" i="1" s="1"/>
  <c r="A853" i="1" s="1"/>
  <c r="A854" i="1" s="1"/>
  <c r="A855" i="1" s="1"/>
  <c r="A856" i="1" s="1"/>
  <c r="A857" i="1" s="1"/>
  <c r="L848" i="1"/>
  <c r="M848" i="1"/>
  <c r="L849" i="1"/>
  <c r="M849" i="1"/>
  <c r="L850" i="1"/>
  <c r="M850" i="1"/>
  <c r="L851" i="1"/>
  <c r="M851" i="1"/>
  <c r="L852" i="1"/>
  <c r="M852" i="1"/>
  <c r="L853" i="1"/>
  <c r="M853" i="1"/>
  <c r="L854" i="1"/>
  <c r="M854" i="1"/>
  <c r="L855" i="1"/>
  <c r="M855" i="1"/>
  <c r="L856" i="1"/>
  <c r="M856" i="1"/>
  <c r="L857" i="1"/>
  <c r="M857" i="1"/>
  <c r="L815" i="1"/>
  <c r="M815" i="1"/>
  <c r="L816" i="1"/>
  <c r="M816" i="1"/>
  <c r="L819" i="1"/>
  <c r="M819" i="1"/>
  <c r="L859" i="1"/>
  <c r="M859" i="1"/>
  <c r="L860" i="1"/>
  <c r="M860" i="1"/>
  <c r="L862" i="1"/>
  <c r="M862" i="1"/>
  <c r="L864" i="1"/>
  <c r="M864" i="1"/>
  <c r="L866" i="1"/>
  <c r="M866" i="1"/>
  <c r="L867" i="1"/>
  <c r="M867" i="1"/>
  <c r="L868" i="1"/>
  <c r="M868" i="1"/>
  <c r="L869" i="1"/>
  <c r="M869" i="1"/>
  <c r="L870" i="1"/>
  <c r="M870" i="1"/>
  <c r="L872" i="1"/>
  <c r="M872" i="1"/>
  <c r="L873" i="1"/>
  <c r="M873" i="1"/>
  <c r="L874" i="1"/>
  <c r="M874" i="1"/>
  <c r="L875" i="1"/>
  <c r="M875" i="1"/>
  <c r="L876" i="1"/>
  <c r="M876" i="1"/>
  <c r="L817" i="1"/>
  <c r="M817" i="1"/>
  <c r="A878" i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L878" i="1"/>
  <c r="M878" i="1"/>
  <c r="L879" i="1"/>
  <c r="M879" i="1"/>
  <c r="L880" i="1"/>
  <c r="M880" i="1"/>
  <c r="L881" i="1"/>
  <c r="M881" i="1"/>
  <c r="L882" i="1"/>
  <c r="M882" i="1"/>
  <c r="L883" i="1"/>
  <c r="M883" i="1"/>
  <c r="L884" i="1"/>
  <c r="M884" i="1"/>
  <c r="L885" i="1"/>
  <c r="M885" i="1"/>
  <c r="L886" i="1"/>
  <c r="M886" i="1"/>
  <c r="L887" i="1"/>
  <c r="M887" i="1"/>
  <c r="L818" i="1"/>
  <c r="M818" i="1"/>
  <c r="L888" i="1"/>
  <c r="M888" i="1"/>
  <c r="L889" i="1"/>
  <c r="M889" i="1"/>
  <c r="L890" i="1"/>
  <c r="M890" i="1"/>
  <c r="L891" i="1"/>
  <c r="M891" i="1"/>
  <c r="L892" i="1"/>
  <c r="M892" i="1"/>
  <c r="L893" i="1"/>
  <c r="M893" i="1"/>
  <c r="L894" i="1"/>
  <c r="M894" i="1"/>
  <c r="L895" i="1"/>
  <c r="M895" i="1"/>
  <c r="L1102" i="1"/>
  <c r="M1102" i="1"/>
  <c r="L897" i="1"/>
  <c r="M897" i="1"/>
  <c r="L898" i="1"/>
  <c r="M898" i="1"/>
  <c r="L901" i="1"/>
  <c r="M901" i="1"/>
  <c r="A820" i="1"/>
  <c r="L1103" i="1"/>
  <c r="M1103" i="1"/>
  <c r="L820" i="1"/>
  <c r="M820" i="1"/>
  <c r="L903" i="1"/>
  <c r="M903" i="1"/>
  <c r="L904" i="1"/>
  <c r="M904" i="1"/>
  <c r="L907" i="1"/>
  <c r="M907" i="1"/>
  <c r="A908" i="1"/>
  <c r="A909" i="1" s="1"/>
  <c r="A910" i="1" s="1"/>
  <c r="L908" i="1"/>
  <c r="M908" i="1"/>
  <c r="L909" i="1"/>
  <c r="M909" i="1"/>
  <c r="L910" i="1"/>
  <c r="M910" i="1"/>
  <c r="A913" i="1"/>
  <c r="A914" i="1" s="1"/>
  <c r="A915" i="1" s="1"/>
  <c r="A916" i="1" s="1"/>
  <c r="A917" i="1" s="1"/>
  <c r="A918" i="1" s="1"/>
  <c r="A919" i="1" s="1"/>
  <c r="A920" i="1" s="1"/>
  <c r="A921" i="1" s="1"/>
  <c r="L912" i="1"/>
  <c r="M912" i="1"/>
  <c r="L913" i="1"/>
  <c r="M913" i="1"/>
  <c r="L914" i="1"/>
  <c r="M914" i="1"/>
  <c r="L915" i="1"/>
  <c r="M915" i="1"/>
  <c r="L916" i="1"/>
  <c r="M916" i="1"/>
  <c r="L917" i="1"/>
  <c r="M917" i="1"/>
  <c r="L918" i="1"/>
  <c r="M918" i="1"/>
  <c r="L919" i="1"/>
  <c r="M919" i="1"/>
  <c r="L920" i="1"/>
  <c r="M920" i="1"/>
  <c r="L921" i="1"/>
  <c r="M921" i="1"/>
  <c r="L923" i="1"/>
  <c r="M923" i="1"/>
  <c r="A930" i="1"/>
  <c r="A931" i="1" s="1"/>
  <c r="A932" i="1" s="1"/>
  <c r="A933" i="1" s="1"/>
  <c r="A934" i="1" s="1"/>
  <c r="A935" i="1" s="1"/>
  <c r="M924" i="1"/>
  <c r="M931" i="1"/>
  <c r="M11" i="1"/>
  <c r="M932" i="1"/>
  <c r="M14" i="1"/>
  <c r="M12" i="1"/>
  <c r="M933" i="1"/>
  <c r="M934" i="1"/>
  <c r="M13" i="1"/>
  <c r="M15" i="1"/>
  <c r="M935" i="1"/>
  <c r="M936" i="1"/>
  <c r="L937" i="1"/>
  <c r="M937" i="1"/>
  <c r="A938" i="1"/>
  <c r="L938" i="1"/>
  <c r="M938" i="1"/>
  <c r="L940" i="1"/>
  <c r="M939" i="1"/>
  <c r="L18" i="1"/>
  <c r="L941" i="1"/>
  <c r="M941" i="1"/>
  <c r="L942" i="1"/>
  <c r="M942" i="1"/>
  <c r="L943" i="1"/>
  <c r="M943" i="1"/>
  <c r="L944" i="1"/>
  <c r="M944" i="1"/>
  <c r="L945" i="1"/>
  <c r="M945" i="1"/>
  <c r="L946" i="1"/>
  <c r="M946" i="1"/>
  <c r="L947" i="1"/>
  <c r="M947" i="1"/>
  <c r="L948" i="1"/>
  <c r="M948" i="1"/>
  <c r="L949" i="1"/>
  <c r="M949" i="1"/>
  <c r="L950" i="1"/>
  <c r="M950" i="1"/>
  <c r="L951" i="1"/>
  <c r="M951" i="1"/>
  <c r="L952" i="1"/>
  <c r="M952" i="1"/>
  <c r="L953" i="1"/>
  <c r="M953" i="1"/>
  <c r="L955" i="1"/>
  <c r="M955" i="1"/>
  <c r="L185" i="1"/>
  <c r="M186" i="1"/>
  <c r="A186" i="1"/>
  <c r="A187" i="1" s="1"/>
  <c r="A188" i="1" s="1"/>
  <c r="L186" i="1"/>
  <c r="M187" i="1"/>
  <c r="L187" i="1"/>
  <c r="M188" i="1"/>
  <c r="L188" i="1"/>
  <c r="M189" i="1"/>
  <c r="L189" i="1"/>
  <c r="M190" i="1"/>
  <c r="L190" i="1"/>
  <c r="M191" i="1"/>
  <c r="L1105" i="1"/>
  <c r="M1105" i="1"/>
  <c r="L191" i="1"/>
  <c r="M192" i="1"/>
  <c r="L958" i="1"/>
  <c r="M958" i="1"/>
  <c r="A959" i="1"/>
  <c r="A960" i="1" s="1"/>
  <c r="L959" i="1"/>
  <c r="M959" i="1"/>
  <c r="L960" i="1"/>
  <c r="M960" i="1"/>
  <c r="L961" i="1"/>
  <c r="M961" i="1"/>
  <c r="L962" i="1"/>
  <c r="M962" i="1"/>
  <c r="L963" i="1"/>
  <c r="M963" i="1"/>
  <c r="L964" i="1"/>
  <c r="M964" i="1"/>
  <c r="L965" i="1"/>
  <c r="M965" i="1"/>
  <c r="L966" i="1"/>
  <c r="M966" i="1"/>
  <c r="L967" i="1"/>
  <c r="M967" i="1"/>
  <c r="L968" i="1"/>
  <c r="M968" i="1"/>
  <c r="L969" i="1"/>
  <c r="M969" i="1"/>
  <c r="L970" i="1"/>
  <c r="M970" i="1"/>
  <c r="L971" i="1"/>
  <c r="M971" i="1"/>
  <c r="L972" i="1"/>
  <c r="M972" i="1"/>
  <c r="L973" i="1"/>
  <c r="M973" i="1"/>
  <c r="L974" i="1"/>
  <c r="M974" i="1"/>
  <c r="L975" i="1"/>
  <c r="M975" i="1"/>
  <c r="L976" i="1"/>
  <c r="M976" i="1"/>
  <c r="L977" i="1"/>
  <c r="M977" i="1"/>
  <c r="L978" i="1"/>
  <c r="M978" i="1"/>
  <c r="L979" i="1"/>
  <c r="M979" i="1"/>
  <c r="L980" i="1"/>
  <c r="M980" i="1"/>
  <c r="L981" i="1"/>
  <c r="M981" i="1"/>
  <c r="L982" i="1"/>
  <c r="M982" i="1"/>
  <c r="L983" i="1"/>
  <c r="M983" i="1"/>
  <c r="L985" i="1"/>
  <c r="M985" i="1"/>
  <c r="A986" i="1"/>
  <c r="A987" i="1" s="1"/>
  <c r="A988" i="1" s="1"/>
  <c r="A989" i="1" s="1"/>
  <c r="L986" i="1"/>
  <c r="M986" i="1"/>
  <c r="L987" i="1"/>
  <c r="M987" i="1"/>
  <c r="L988" i="1"/>
  <c r="M988" i="1"/>
  <c r="L989" i="1"/>
  <c r="M989" i="1"/>
  <c r="L991" i="1"/>
  <c r="M991" i="1"/>
  <c r="A997" i="1"/>
  <c r="A998" i="1" s="1"/>
  <c r="A999" i="1" s="1"/>
  <c r="A1000" i="1" s="1"/>
  <c r="A1001" i="1" s="1"/>
  <c r="A1002" i="1" s="1"/>
  <c r="A1003" i="1" s="1"/>
  <c r="A1004" i="1" s="1"/>
  <c r="A1005" i="1" s="1"/>
  <c r="A1006" i="1" s="1"/>
  <c r="L996" i="1"/>
  <c r="M992" i="1"/>
  <c r="L997" i="1"/>
  <c r="M997" i="1"/>
  <c r="L998" i="1"/>
  <c r="M998" i="1"/>
  <c r="L999" i="1"/>
  <c r="M999" i="1"/>
  <c r="L1000" i="1"/>
  <c r="M1000" i="1"/>
  <c r="L1001" i="1"/>
  <c r="M1001" i="1"/>
  <c r="L1002" i="1"/>
  <c r="M1002" i="1"/>
  <c r="L1003" i="1"/>
  <c r="M1003" i="1"/>
  <c r="L1004" i="1"/>
  <c r="M1004" i="1"/>
  <c r="L1006" i="1"/>
  <c r="M1006" i="1"/>
  <c r="L1098" i="1"/>
  <c r="M1098" i="1"/>
  <c r="A1009" i="1"/>
  <c r="A1010" i="1" s="1"/>
  <c r="L1009" i="1"/>
  <c r="M1009" i="1"/>
  <c r="L1010" i="1"/>
  <c r="M1010" i="1"/>
  <c r="L1012" i="1"/>
  <c r="M1012" i="1"/>
  <c r="A1017" i="1"/>
  <c r="A1018" i="1" s="1"/>
  <c r="A1019" i="1" s="1"/>
  <c r="M1013" i="1"/>
  <c r="M1017" i="1"/>
  <c r="L1018" i="1"/>
  <c r="M1018" i="1"/>
  <c r="L1019" i="1"/>
  <c r="M1019" i="1"/>
  <c r="L1021" i="1"/>
  <c r="M1021" i="1"/>
  <c r="L1022" i="1"/>
  <c r="M1022" i="1"/>
  <c r="L1023" i="1"/>
  <c r="M1023" i="1"/>
  <c r="L1024" i="1"/>
  <c r="M1024" i="1"/>
  <c r="L25" i="1"/>
  <c r="L1025" i="1"/>
  <c r="M1025" i="1"/>
  <c r="L1026" i="1"/>
  <c r="M1026" i="1"/>
  <c r="L1027" i="1"/>
  <c r="M1027" i="1"/>
  <c r="L1028" i="1"/>
  <c r="M1028" i="1"/>
  <c r="M1096" i="1"/>
  <c r="L1030" i="1"/>
  <c r="M1030" i="1"/>
  <c r="L26" i="1"/>
  <c r="M25" i="1"/>
  <c r="L1031" i="1"/>
  <c r="M1031" i="1"/>
  <c r="L1032" i="1"/>
  <c r="M1032" i="1"/>
  <c r="L1033" i="1"/>
  <c r="M1033" i="1"/>
  <c r="L27" i="1"/>
  <c r="M26" i="1"/>
  <c r="L1035" i="1"/>
  <c r="M1035" i="1"/>
  <c r="A1036" i="1"/>
  <c r="A1037" i="1" s="1"/>
  <c r="A1038" i="1" s="1"/>
  <c r="A1039" i="1" s="1"/>
  <c r="L1036" i="1"/>
  <c r="M1036" i="1"/>
  <c r="L1037" i="1"/>
  <c r="M1037" i="1"/>
  <c r="L1038" i="1"/>
  <c r="M1038" i="1"/>
  <c r="L1039" i="1"/>
  <c r="M1039" i="1"/>
  <c r="L1040" i="1"/>
  <c r="M1040" i="1"/>
  <c r="L1041" i="1"/>
  <c r="M1041" i="1"/>
  <c r="L1042" i="1"/>
  <c r="M1042" i="1"/>
  <c r="L1043" i="1"/>
  <c r="M1043" i="1"/>
  <c r="L1044" i="1"/>
  <c r="M1044" i="1"/>
  <c r="L1045" i="1"/>
  <c r="M1045" i="1"/>
  <c r="L1046" i="1"/>
  <c r="M1046" i="1"/>
  <c r="L1047" i="1"/>
  <c r="M1047" i="1"/>
  <c r="L1048" i="1"/>
  <c r="M1048" i="1"/>
  <c r="L1050" i="1"/>
  <c r="M1050" i="1"/>
  <c r="L1051" i="1"/>
  <c r="M1051" i="1"/>
  <c r="L1052" i="1"/>
  <c r="M1052" i="1"/>
  <c r="L1053" i="1"/>
  <c r="M1053" i="1"/>
  <c r="L1054" i="1"/>
  <c r="M1054" i="1"/>
  <c r="L1055" i="1"/>
  <c r="M1055" i="1"/>
  <c r="L1056" i="1"/>
  <c r="M1056" i="1"/>
  <c r="L1057" i="1"/>
  <c r="M1057" i="1"/>
  <c r="L1058" i="1"/>
  <c r="M1058" i="1"/>
  <c r="L1059" i="1"/>
  <c r="M1059" i="1"/>
  <c r="L1060" i="1"/>
  <c r="M1060" i="1"/>
  <c r="L1061" i="1"/>
  <c r="M1061" i="1"/>
  <c r="L1062" i="1"/>
  <c r="M1062" i="1"/>
  <c r="L1063" i="1"/>
  <c r="M1063" i="1"/>
  <c r="L1064" i="1"/>
  <c r="M1064" i="1"/>
  <c r="L1065" i="1"/>
  <c r="M1065" i="1"/>
  <c r="L1066" i="1"/>
  <c r="M1066" i="1"/>
  <c r="L1067" i="1"/>
  <c r="M1067" i="1"/>
  <c r="L1068" i="1"/>
  <c r="M1068" i="1"/>
  <c r="L1069" i="1"/>
  <c r="M1069" i="1"/>
  <c r="L1070" i="1"/>
  <c r="M1070" i="1"/>
  <c r="L1072" i="1"/>
  <c r="M1072" i="1"/>
  <c r="L1073" i="1"/>
  <c r="M1073" i="1"/>
  <c r="L1074" i="1"/>
  <c r="M1074" i="1"/>
  <c r="L1075" i="1"/>
  <c r="M1075" i="1"/>
  <c r="L1076" i="1"/>
  <c r="M1076" i="1"/>
  <c r="L1077" i="1"/>
  <c r="M1077" i="1"/>
  <c r="L1078" i="1"/>
  <c r="M1078" i="1"/>
  <c r="L1079" i="1"/>
  <c r="M1079" i="1"/>
  <c r="L1080" i="1"/>
  <c r="M1080" i="1"/>
  <c r="L1081" i="1"/>
  <c r="M1081" i="1"/>
  <c r="L1082" i="1"/>
  <c r="M1082" i="1"/>
  <c r="L1083" i="1"/>
  <c r="M1083" i="1"/>
  <c r="L1084" i="1"/>
  <c r="M1084" i="1"/>
  <c r="A939" i="1" l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894" i="1"/>
  <c r="A895" i="1" s="1"/>
  <c r="A896" i="1" s="1"/>
  <c r="A897" i="1" s="1"/>
  <c r="A1020" i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392" i="1"/>
  <c r="A393" i="1" s="1"/>
  <c r="A394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781" i="1"/>
  <c r="A782" i="1" s="1"/>
  <c r="A783" i="1" s="1"/>
  <c r="A784" i="1" s="1"/>
  <c r="A785" i="1" s="1"/>
  <c r="A786" i="1" s="1"/>
  <c r="A787" i="1" s="1"/>
  <c r="A788" i="1" s="1"/>
  <c r="A789" i="1" s="1"/>
  <c r="A119" i="1"/>
  <c r="A120" i="1" s="1"/>
  <c r="A444" i="1"/>
  <c r="A445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611" i="1"/>
  <c r="A612" i="1" s="1"/>
  <c r="A613" i="1" s="1"/>
  <c r="A614" i="1" s="1"/>
  <c r="A321" i="1"/>
  <c r="A322" i="1" s="1"/>
  <c r="A323" i="1" s="1"/>
  <c r="A324" i="1" s="1"/>
  <c r="A325" i="1" s="1"/>
  <c r="A326" i="1" s="1"/>
  <c r="A327" i="1" s="1"/>
  <c r="A328" i="1" s="1"/>
  <c r="A329" i="1" s="1"/>
  <c r="A189" i="1"/>
  <c r="A190" i="1" s="1"/>
  <c r="A191" i="1" s="1"/>
  <c r="A258" i="1"/>
  <c r="A259" i="1" s="1"/>
  <c r="A260" i="1" s="1"/>
  <c r="A1040" i="1"/>
  <c r="A1041" i="1" s="1"/>
  <c r="A1042" i="1" s="1"/>
  <c r="A1043" i="1" s="1"/>
  <c r="A1044" i="1" s="1"/>
  <c r="A1045" i="1" s="1"/>
  <c r="A1046" i="1" s="1"/>
  <c r="A1047" i="1" s="1"/>
  <c r="A311" i="1"/>
  <c r="A312" i="1" s="1"/>
  <c r="A313" i="1" s="1"/>
  <c r="A314" i="1" s="1"/>
  <c r="A315" i="1" s="1"/>
  <c r="A194" i="1"/>
  <c r="A618" i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961" i="1"/>
  <c r="A962" i="1" s="1"/>
  <c r="A512" i="1"/>
  <c r="A513" i="1" s="1"/>
  <c r="A514" i="1" s="1"/>
  <c r="A417" i="1"/>
  <c r="A418" i="1" s="1"/>
  <c r="A419" i="1" s="1"/>
  <c r="A420" i="1" s="1"/>
  <c r="A421" i="1" s="1"/>
  <c r="A422" i="1" s="1"/>
  <c r="A898" i="1" l="1"/>
  <c r="A899" i="1" s="1"/>
  <c r="A351" i="1"/>
  <c r="A352" i="1" s="1"/>
  <c r="A353" i="1" s="1"/>
  <c r="A354" i="1" s="1"/>
  <c r="A355" i="1" s="1"/>
  <c r="A356" i="1" s="1"/>
  <c r="A357" i="1" s="1"/>
  <c r="A358" i="1" s="1"/>
  <c r="A359" i="1" s="1"/>
  <c r="A195" i="1"/>
  <c r="A196" i="1" s="1"/>
  <c r="A1048" i="1"/>
  <c r="A963" i="1"/>
  <c r="A964" i="1" s="1"/>
  <c r="A965" i="1" s="1"/>
  <c r="A966" i="1" s="1"/>
  <c r="A967" i="1" s="1"/>
  <c r="A330" i="1"/>
  <c r="A331" i="1" s="1"/>
  <c r="A332" i="1" s="1"/>
  <c r="L71" i="1"/>
  <c r="L69" i="1"/>
  <c r="A69" i="1"/>
  <c r="A70" i="1" s="1"/>
  <c r="A71" i="1" s="1"/>
  <c r="A72" i="1" s="1"/>
  <c r="L72" i="1"/>
  <c r="L70" i="1"/>
  <c r="L68" i="1"/>
  <c r="M59" i="1"/>
  <c r="M58" i="1"/>
  <c r="M57" i="1"/>
  <c r="M56" i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M66" i="1"/>
  <c r="M65" i="1"/>
  <c r="M64" i="1"/>
  <c r="M63" i="1"/>
  <c r="M62" i="1"/>
  <c r="M61" i="1"/>
  <c r="M60" i="1"/>
  <c r="M55" i="1"/>
  <c r="A1049" i="1" l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334" i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968" i="1"/>
  <c r="A969" i="1" s="1"/>
  <c r="A970" i="1" s="1"/>
  <c r="A971" i="1" s="1"/>
  <c r="A972" i="1" s="1"/>
  <c r="A973" i="1" s="1"/>
  <c r="A974" i="1" s="1"/>
  <c r="A975" i="1" s="1"/>
  <c r="M183" i="1"/>
  <c r="M182" i="1"/>
  <c r="M166" i="1"/>
  <c r="M165" i="1"/>
  <c r="M164" i="1"/>
  <c r="M163" i="1"/>
  <c r="M161" i="1"/>
  <c r="M160" i="1"/>
  <c r="M159" i="1"/>
  <c r="M158" i="1"/>
  <c r="M156" i="1"/>
  <c r="M155" i="1"/>
  <c r="M154" i="1"/>
  <c r="M153" i="1"/>
  <c r="M151" i="1"/>
  <c r="M150" i="1"/>
  <c r="M149" i="1"/>
  <c r="M148" i="1"/>
  <c r="M146" i="1"/>
  <c r="M145" i="1"/>
  <c r="M141" i="1"/>
  <c r="M143" i="1"/>
  <c r="M138" i="1"/>
  <c r="M137" i="1"/>
  <c r="M136" i="1"/>
  <c r="M135" i="1"/>
  <c r="M133" i="1"/>
  <c r="M132" i="1"/>
  <c r="M131" i="1"/>
  <c r="M130" i="1"/>
  <c r="M129" i="1"/>
  <c r="M128" i="1"/>
  <c r="M126" i="1"/>
  <c r="M125" i="1"/>
  <c r="M124" i="1"/>
  <c r="M123" i="1"/>
  <c r="L124" i="1"/>
  <c r="L125" i="1"/>
  <c r="L126" i="1"/>
  <c r="L123" i="1"/>
  <c r="L183" i="1"/>
  <c r="L182" i="1"/>
  <c r="L137" i="1"/>
  <c r="L138" i="1"/>
  <c r="L136" i="1"/>
  <c r="L135" i="1"/>
  <c r="L130" i="1"/>
  <c r="L131" i="1"/>
  <c r="L132" i="1"/>
  <c r="L133" i="1"/>
  <c r="L129" i="1"/>
  <c r="L128" i="1"/>
  <c r="A136" i="1"/>
  <c r="A137" i="1" s="1"/>
  <c r="A138" i="1" s="1"/>
  <c r="A129" i="1"/>
  <c r="A130" i="1" s="1"/>
  <c r="A131" i="1" s="1"/>
  <c r="A132" i="1" s="1"/>
  <c r="A133" i="1" s="1"/>
  <c r="A124" i="1"/>
  <c r="A125" i="1" s="1"/>
  <c r="A126" i="1" s="1"/>
  <c r="L143" i="1"/>
  <c r="L141" i="1"/>
  <c r="L146" i="1"/>
  <c r="L145" i="1"/>
  <c r="L151" i="1"/>
  <c r="L150" i="1"/>
  <c r="L149" i="1"/>
  <c r="A149" i="1"/>
  <c r="A150" i="1" s="1"/>
  <c r="A151" i="1" s="1"/>
  <c r="L148" i="1"/>
  <c r="A154" i="1"/>
  <c r="A155" i="1" s="1"/>
  <c r="A156" i="1" s="1"/>
  <c r="L156" i="1"/>
  <c r="L155" i="1"/>
  <c r="L154" i="1"/>
  <c r="L153" i="1"/>
  <c r="L161" i="1"/>
  <c r="L160" i="1"/>
  <c r="L159" i="1"/>
  <c r="L158" i="1"/>
  <c r="A159" i="1"/>
  <c r="A160" i="1" s="1"/>
  <c r="A161" i="1" s="1"/>
  <c r="L166" i="1"/>
  <c r="L165" i="1"/>
  <c r="L164" i="1"/>
  <c r="A164" i="1"/>
  <c r="A165" i="1" s="1"/>
  <c r="A166" i="1" s="1"/>
  <c r="L163" i="1"/>
  <c r="L79" i="1"/>
  <c r="L78" i="1"/>
  <c r="L77" i="1"/>
  <c r="L76" i="1"/>
  <c r="L75" i="1"/>
  <c r="L74" i="1"/>
  <c r="A75" i="1"/>
  <c r="A76" i="1" s="1"/>
  <c r="A77" i="1" s="1"/>
  <c r="A78" i="1" s="1"/>
  <c r="A79" i="1" s="1"/>
  <c r="L179" i="1"/>
  <c r="L175" i="1"/>
  <c r="A171" i="1"/>
  <c r="A172" i="1" s="1"/>
  <c r="A173" i="1" s="1"/>
  <c r="A174" i="1" s="1"/>
  <c r="A175" i="1" s="1"/>
  <c r="L171" i="1"/>
  <c r="L172" i="1"/>
  <c r="L173" i="1"/>
  <c r="L176" i="1"/>
  <c r="L177" i="1"/>
  <c r="L178" i="1"/>
  <c r="L170" i="1"/>
  <c r="A183" i="1"/>
  <c r="L1114" i="1" l="1"/>
  <c r="K5" i="1"/>
  <c r="A176" i="1"/>
  <c r="A177" i="1" s="1"/>
  <c r="A178" i="1" s="1"/>
  <c r="K6" i="1"/>
  <c r="K7" i="1" s="1"/>
  <c r="A976" i="1"/>
  <c r="A977" i="1" s="1"/>
  <c r="A978" i="1" s="1"/>
  <c r="A979" i="1" s="1"/>
  <c r="A980" i="1" s="1"/>
  <c r="A1081" i="1"/>
  <c r="A1082" i="1" s="1"/>
  <c r="A1083" i="1" s="1"/>
  <c r="A1084" i="1" s="1"/>
  <c r="A179" i="1" l="1"/>
  <c r="A180" i="1" s="1"/>
  <c r="A981" i="1"/>
  <c r="A982" i="1" s="1"/>
  <c r="A983" i="1" s="1"/>
  <c r="A859" i="1"/>
  <c r="A860" i="1" s="1"/>
  <c r="A861" i="1" s="1"/>
  <c r="A862" i="1" s="1"/>
  <c r="A815" i="1"/>
  <c r="A816" i="1" s="1"/>
  <c r="A819" i="1" s="1"/>
  <c r="A863" i="1" l="1"/>
  <c r="A864" i="1" s="1"/>
  <c r="A865" i="1" l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18" i="1"/>
</calcChain>
</file>

<file path=xl/sharedStrings.xml><?xml version="1.0" encoding="utf-8"?>
<sst xmlns="http://schemas.openxmlformats.org/spreadsheetml/2006/main" count="3983" uniqueCount="1280">
  <si>
    <t>№</t>
  </si>
  <si>
    <t>солн</t>
  </si>
  <si>
    <t>Накл</t>
  </si>
  <si>
    <t>м-альб</t>
  </si>
  <si>
    <t>ВР</t>
  </si>
  <si>
    <t>СР</t>
  </si>
  <si>
    <t>мСР</t>
  </si>
  <si>
    <t>*ПР</t>
  </si>
  <si>
    <t>*</t>
  </si>
  <si>
    <t>*ПИР</t>
  </si>
  <si>
    <t>Раскр Длин</t>
  </si>
  <si>
    <t>раскр</t>
  </si>
  <si>
    <t>РН</t>
  </si>
  <si>
    <t>Я</t>
  </si>
  <si>
    <t>кукла</t>
  </si>
  <si>
    <t>аппл</t>
  </si>
  <si>
    <t>плак</t>
  </si>
  <si>
    <t>обуч</t>
  </si>
  <si>
    <t>проп</t>
  </si>
  <si>
    <t>*проп</t>
  </si>
  <si>
    <t>МЛК</t>
  </si>
  <si>
    <t>МПК</t>
  </si>
  <si>
    <t>ЧПС</t>
  </si>
  <si>
    <t>ДВП</t>
  </si>
  <si>
    <t>Кап</t>
  </si>
  <si>
    <t>глаз</t>
  </si>
  <si>
    <t>Лото</t>
  </si>
  <si>
    <t>В под</t>
  </si>
  <si>
    <t>ДСМ</t>
  </si>
  <si>
    <t>Нов!</t>
  </si>
  <si>
    <t>Доп</t>
  </si>
  <si>
    <t>Зима</t>
  </si>
  <si>
    <t>Издание</t>
  </si>
  <si>
    <t>Конь Юлий и большие скачки</t>
  </si>
  <si>
    <t>Три богатыря и Морской царь</t>
  </si>
  <si>
    <t>Три богатыря и наследница престола</t>
  </si>
  <si>
    <t>Три богатыря и принцесса Египта</t>
  </si>
  <si>
    <t>Три богатыря на дальних берегах</t>
  </si>
  <si>
    <t>Три богатыря. Ход конем</t>
  </si>
  <si>
    <t>Три богатыря</t>
  </si>
  <si>
    <t>Три богатыря и морской царь. Конь Юлий</t>
  </si>
  <si>
    <t>Три богатыря. Ход конем. Конь Юлий</t>
  </si>
  <si>
    <t>Три богатыря. Ход конем. Князь Киевский и конь Юлий</t>
  </si>
  <si>
    <t>Давай играть</t>
  </si>
  <si>
    <t>Играю сам</t>
  </si>
  <si>
    <t>Учусь играть</t>
  </si>
  <si>
    <t>Я играю</t>
  </si>
  <si>
    <t>Почитаем. К.Чуковский. Мойдодыр</t>
  </si>
  <si>
    <t>Почитаем. К.Чуковский. Муха-цокотуха</t>
  </si>
  <si>
    <t>Почитаем. К.Чуковский. Тараканище</t>
  </si>
  <si>
    <t>Почитаем. Лиса-ночлежница</t>
  </si>
  <si>
    <t>Почитаем. Медведь и стариковы дочки</t>
  </si>
  <si>
    <t>Почитаем. Теремок</t>
  </si>
  <si>
    <t>Почитаем. Три поросенка</t>
  </si>
  <si>
    <t>В лесу</t>
  </si>
  <si>
    <t>Веселый транспорт</t>
  </si>
  <si>
    <t>Во дворе</t>
  </si>
  <si>
    <t>Зоопарк</t>
  </si>
  <si>
    <t>Играем с буквами и словами</t>
  </si>
  <si>
    <t>Полетели, поехали</t>
  </si>
  <si>
    <t>Счет</t>
  </si>
  <si>
    <t>Animals животные</t>
  </si>
  <si>
    <t>Азбука</t>
  </si>
  <si>
    <t>Азбука для мальчиков</t>
  </si>
  <si>
    <t>Дикие животные</t>
  </si>
  <si>
    <t>Домашние животные</t>
  </si>
  <si>
    <t>Собираем урожай</t>
  </si>
  <si>
    <t>Транспорт</t>
  </si>
  <si>
    <t>Фрукты и ягоды</t>
  </si>
  <si>
    <t>Веселое путешествие</t>
  </si>
  <si>
    <t>Веселые каникулы</t>
  </si>
  <si>
    <t>Звезды сцены</t>
  </si>
  <si>
    <t>Летнее приключение</t>
  </si>
  <si>
    <t>Модная коллекция</t>
  </si>
  <si>
    <t>Путешествие с друзьями</t>
  </si>
  <si>
    <t>Собираемся на праздник</t>
  </si>
  <si>
    <t>У нас сегодня вечеринка</t>
  </si>
  <si>
    <t>Раскраска для мальчиков</t>
  </si>
  <si>
    <t>Раскрась сам</t>
  </si>
  <si>
    <t>Раскрась сказку</t>
  </si>
  <si>
    <t>Азбука в картинках</t>
  </si>
  <si>
    <t>Давай считать!</t>
  </si>
  <si>
    <t>Маленькие леди</t>
  </si>
  <si>
    <t>Мои принцессы</t>
  </si>
  <si>
    <t>Умная техника</t>
  </si>
  <si>
    <t>Для мальчиков</t>
  </si>
  <si>
    <t>Любопытный котенок</t>
  </si>
  <si>
    <t>Маленький утенок</t>
  </si>
  <si>
    <t>Мальчикам</t>
  </si>
  <si>
    <t>Солнышко</t>
  </si>
  <si>
    <t>Вот мы какие!</t>
  </si>
  <si>
    <t>Для малыша</t>
  </si>
  <si>
    <t>Лучшая первая раскраска</t>
  </si>
  <si>
    <t>Малышам</t>
  </si>
  <si>
    <t>Мои любимые зверята</t>
  </si>
  <si>
    <t>Настоящие принцессы</t>
  </si>
  <si>
    <t>О животных</t>
  </si>
  <si>
    <t>Про зверят</t>
  </si>
  <si>
    <t>Раскрась, малыш</t>
  </si>
  <si>
    <t>Тебе, малыш</t>
  </si>
  <si>
    <t>Я рисую сам</t>
  </si>
  <si>
    <t>Большое путешествие</t>
  </si>
  <si>
    <t>Животные</t>
  </si>
  <si>
    <t>Игрушки</t>
  </si>
  <si>
    <t>По дорогам и морям</t>
  </si>
  <si>
    <t>Прекрасные принцессы</t>
  </si>
  <si>
    <t>Техника</t>
  </si>
  <si>
    <t>Веселые принцессы</t>
  </si>
  <si>
    <t>Принцессы</t>
  </si>
  <si>
    <t>Самые модные</t>
  </si>
  <si>
    <t>Девочкам</t>
  </si>
  <si>
    <t>Мир техники</t>
  </si>
  <si>
    <t>Техника мальчикам</t>
  </si>
  <si>
    <t>Я рисую</t>
  </si>
  <si>
    <t>Для Вас, девочки</t>
  </si>
  <si>
    <t>Маленькому художнику</t>
  </si>
  <si>
    <t>Мои куклы</t>
  </si>
  <si>
    <t>На суше и на море</t>
  </si>
  <si>
    <t>Нужная техника</t>
  </si>
  <si>
    <t>Рисуем машины</t>
  </si>
  <si>
    <t>Рисуем технику</t>
  </si>
  <si>
    <t>Учусь рисовать</t>
  </si>
  <si>
    <t>Чудо-машины</t>
  </si>
  <si>
    <t>РАСКРАСКИ ДЛЯ МАЛЫШЕЙ С КРУПНЫМ КОНТУРОМ *ПЕРВАЯ РАСКРАСКА*</t>
  </si>
  <si>
    <t>Веселые рисунки</t>
  </si>
  <si>
    <t>Время рисовать</t>
  </si>
  <si>
    <t>Давай рисовать</t>
  </si>
  <si>
    <t>Для малышей</t>
  </si>
  <si>
    <t>Для малюток</t>
  </si>
  <si>
    <t>Кто какого цвета?</t>
  </si>
  <si>
    <t>Малышу</t>
  </si>
  <si>
    <t>Мои рисунки</t>
  </si>
  <si>
    <t>Мои первые рисунки</t>
  </si>
  <si>
    <t>Моя раскраска</t>
  </si>
  <si>
    <t>Первые рисунки</t>
  </si>
  <si>
    <t>Порисуй-ка</t>
  </si>
  <si>
    <t>Я умею рисовать</t>
  </si>
  <si>
    <t>Раскраски для ДЕВОЧЕК</t>
  </si>
  <si>
    <t>Все для девочек</t>
  </si>
  <si>
    <t>Для принцессы</t>
  </si>
  <si>
    <t>Мои любимые принцессы</t>
  </si>
  <si>
    <t>Такие разные принцессы</t>
  </si>
  <si>
    <t>Раскраски для МАЛЬЧИКОВ</t>
  </si>
  <si>
    <t>Автомобили большого города</t>
  </si>
  <si>
    <t>Военная техника</t>
  </si>
  <si>
    <t>Спешим на помощь</t>
  </si>
  <si>
    <t>Раскраски универсальные (для девочек и мальчиков)</t>
  </si>
  <si>
    <t>Веселая раскраска</t>
  </si>
  <si>
    <t>В зоопарке</t>
  </si>
  <si>
    <t>Веселый художник</t>
  </si>
  <si>
    <t>Мы решаем и рисуем</t>
  </si>
  <si>
    <t>Считаем и рисуем</t>
  </si>
  <si>
    <t>Большие машины</t>
  </si>
  <si>
    <t>Забавный мир</t>
  </si>
  <si>
    <t>Лето</t>
  </si>
  <si>
    <t>Машины в городе</t>
  </si>
  <si>
    <t xml:space="preserve">Машины-помощники </t>
  </si>
  <si>
    <t>Мы играем</t>
  </si>
  <si>
    <t>Сказки</t>
  </si>
  <si>
    <t>Сказочная прогулка</t>
  </si>
  <si>
    <t>Страна принцесс</t>
  </si>
  <si>
    <t>Чудо-космос</t>
  </si>
  <si>
    <t>Веселая поляна</t>
  </si>
  <si>
    <t>Веселые уроки</t>
  </si>
  <si>
    <t>Веселый мир</t>
  </si>
  <si>
    <t>Вкусные овощи</t>
  </si>
  <si>
    <t>Военные корабли</t>
  </si>
  <si>
    <t>Забавные зверята</t>
  </si>
  <si>
    <t>Знакомимся со звуками</t>
  </si>
  <si>
    <t>Красавицы</t>
  </si>
  <si>
    <t>Любимые игрушки</t>
  </si>
  <si>
    <t>Любимые машины</t>
  </si>
  <si>
    <t>Любимые принцессы</t>
  </si>
  <si>
    <t>Машины нашего города</t>
  </si>
  <si>
    <t>Модницы</t>
  </si>
  <si>
    <t>Модные девочки</t>
  </si>
  <si>
    <t>Мои любимые игрушки</t>
  </si>
  <si>
    <t>Овощи</t>
  </si>
  <si>
    <t>Озорные зверята</t>
  </si>
  <si>
    <t>Разноцветные друзья</t>
  </si>
  <si>
    <t>Самые любимые</t>
  </si>
  <si>
    <t xml:space="preserve">Самые прекрасные </t>
  </si>
  <si>
    <t>Самолеты</t>
  </si>
  <si>
    <t>Техника вокруг нас</t>
  </si>
  <si>
    <t>У нас в лесу</t>
  </si>
  <si>
    <t>Чудесные зверята</t>
  </si>
  <si>
    <t>Я рисую машины</t>
  </si>
  <si>
    <t>Ягоды и фрукты</t>
  </si>
  <si>
    <t>Веселая техника</t>
  </si>
  <si>
    <t>Веселый карандаш</t>
  </si>
  <si>
    <t>Забавные животные</t>
  </si>
  <si>
    <t>Машины</t>
  </si>
  <si>
    <t>Милые зверушки</t>
  </si>
  <si>
    <t>Модный мир</t>
  </si>
  <si>
    <t>Самые красивые</t>
  </si>
  <si>
    <t>Хочу рисовать</t>
  </si>
  <si>
    <t>Давай прокатимся</t>
  </si>
  <si>
    <t>Забавные занятия</t>
  </si>
  <si>
    <t>От слона до бегемота</t>
  </si>
  <si>
    <t>Поиграем вместе</t>
  </si>
  <si>
    <t>Привет из леса</t>
  </si>
  <si>
    <t>Веселые картинки</t>
  </si>
  <si>
    <t>Вот так зверята!</t>
  </si>
  <si>
    <t>Для маленьких принцесс</t>
  </si>
  <si>
    <t>Мои любимые куклы</t>
  </si>
  <si>
    <t>Очаровательные принцессы</t>
  </si>
  <si>
    <t>Страна зверей</t>
  </si>
  <si>
    <t>Умные зверята</t>
  </si>
  <si>
    <t>Чудесная техника</t>
  </si>
  <si>
    <t>Моя азбука</t>
  </si>
  <si>
    <t>Моя семья</t>
  </si>
  <si>
    <t>Что нас окружает?</t>
  </si>
  <si>
    <t>Я учусь</t>
  </si>
  <si>
    <t>Вита</t>
  </si>
  <si>
    <t>Дана</t>
  </si>
  <si>
    <t>Даша</t>
  </si>
  <si>
    <t>Инна</t>
  </si>
  <si>
    <t>Ира</t>
  </si>
  <si>
    <t>Катя</t>
  </si>
  <si>
    <t>Лена</t>
  </si>
  <si>
    <t>Лиза</t>
  </si>
  <si>
    <t>Лиля</t>
  </si>
  <si>
    <t>Маша</t>
  </si>
  <si>
    <t>Настя</t>
  </si>
  <si>
    <t>Наташа</t>
  </si>
  <si>
    <t>Никита</t>
  </si>
  <si>
    <t>Полина</t>
  </si>
  <si>
    <t>Рита</t>
  </si>
  <si>
    <t>Саша</t>
  </si>
  <si>
    <t>Таня</t>
  </si>
  <si>
    <t>Яна</t>
  </si>
  <si>
    <t>Веселые игрушки</t>
  </si>
  <si>
    <t>Веселые занятия</t>
  </si>
  <si>
    <t>Время суток</t>
  </si>
  <si>
    <t>Вырезай, малыш</t>
  </si>
  <si>
    <t>Вырезаю сам</t>
  </si>
  <si>
    <t>Зверята</t>
  </si>
  <si>
    <t>Маленькие друзья</t>
  </si>
  <si>
    <t>На дороге</t>
  </si>
  <si>
    <t>На лесной полянке</t>
  </si>
  <si>
    <t>Наша техника</t>
  </si>
  <si>
    <t>Одень куклу</t>
  </si>
  <si>
    <t>Первая техника</t>
  </si>
  <si>
    <t>Смешные малыши</t>
  </si>
  <si>
    <t>Техника в городе</t>
  </si>
  <si>
    <t>Я вырезаю сам</t>
  </si>
  <si>
    <t>Я учусь вырезать</t>
  </si>
  <si>
    <t>Т.Горбачева "Букварь от А до Я"</t>
  </si>
  <si>
    <t>Обучение грамоте. Веселые линии</t>
  </si>
  <si>
    <t>Обучение грамоте. Учимся писать</t>
  </si>
  <si>
    <t>Обучение грамоте. Учимся писать буквы. Часть 2</t>
  </si>
  <si>
    <t>Обучение грамоте. Развиваем устную речь.</t>
  </si>
  <si>
    <t>Математика. Учимся решать задачи. Для самых маленьких</t>
  </si>
  <si>
    <t>Математика. Развиваем математические способности.</t>
  </si>
  <si>
    <t>Математика. Часть 1</t>
  </si>
  <si>
    <t>Математика. Часть 2</t>
  </si>
  <si>
    <t>Математика. Знакомство с цифрами</t>
  </si>
  <si>
    <t>Математика. Учимся писать цифры</t>
  </si>
  <si>
    <t>Математика. Учимся сравнивать</t>
  </si>
  <si>
    <t>Математика. Знакомство с геометрией</t>
  </si>
  <si>
    <t>Математика. Учимся решать задачи</t>
  </si>
  <si>
    <t>Время и распорядок дня  00052</t>
  </si>
  <si>
    <t>Геометрические фигуры</t>
  </si>
  <si>
    <t>Гласные и согласные звуки и буквы 00005</t>
  </si>
  <si>
    <t>Грибы</t>
  </si>
  <si>
    <t>Деревья</t>
  </si>
  <si>
    <t>Дикие животные 00039</t>
  </si>
  <si>
    <t>Домашние птицы 00014</t>
  </si>
  <si>
    <t>Еда</t>
  </si>
  <si>
    <t>Животные Африки</t>
  </si>
  <si>
    <t>Животные и птицы Австралии 00046</t>
  </si>
  <si>
    <t>Животные и птицы Арктики 00024</t>
  </si>
  <si>
    <t>Животные и птицы Северной Америки 00047</t>
  </si>
  <si>
    <t>Животные и птицы Южной Америки 00048</t>
  </si>
  <si>
    <t>Животные России 00045</t>
  </si>
  <si>
    <t>Зимние олимпийские игры 00022</t>
  </si>
  <si>
    <t>Знакомимся с домашними животными 00016</t>
  </si>
  <si>
    <t>Инструменты</t>
  </si>
  <si>
    <t>Как устроен человек</t>
  </si>
  <si>
    <t>Комнатные растения 00015</t>
  </si>
  <si>
    <t>Космос и Солнечная система</t>
  </si>
  <si>
    <t>Кто где живет?</t>
  </si>
  <si>
    <t>Лесные ягоды 00023</t>
  </si>
  <si>
    <t>Летние Олимпийские игры 00021</t>
  </si>
  <si>
    <t>Мебель</t>
  </si>
  <si>
    <t>Морфологический разбор глагола/                               5-6 класс  00043</t>
  </si>
  <si>
    <t>Морфологический разбор глагола/ начальная школа  00042</t>
  </si>
  <si>
    <t>Морфологический разбор деепричастия/                  5-6 класс  00029</t>
  </si>
  <si>
    <t>Морфологический разбор имени прилагательного/ 5-6 класс  00033</t>
  </si>
  <si>
    <t>Морфологический разбор имени прилагательного/ начальная школа  00040</t>
  </si>
  <si>
    <t>Морфологический разбор имени существительного/ 5-6 класс  00044</t>
  </si>
  <si>
    <t>Морфологический разбор имени существительного/ начальная школа  00041</t>
  </si>
  <si>
    <t>Морфологический разбор междометия/                             5-6 класс  00030</t>
  </si>
  <si>
    <t>Морфологический разбор местоимения/                          5-6 класс  00031</t>
  </si>
  <si>
    <t>Морфологический разбор наречия/                         5-6 класс  00032</t>
  </si>
  <si>
    <t>Морфологический разбор предлога/                        5-6 класс  00034</t>
  </si>
  <si>
    <t>Морфологический разбор причастия/                         5-6 класс  00035</t>
  </si>
  <si>
    <t>Морфологический разбор союза/                              5-6 класс  00036</t>
  </si>
  <si>
    <t>Морфологический разбор частицы/                       5-6 класс  00037</t>
  </si>
  <si>
    <t>Морфологический разбор числительного/     5-6 класс  00038</t>
  </si>
  <si>
    <t>Музыкальные инструменты</t>
  </si>
  <si>
    <t>Насекомые</t>
  </si>
  <si>
    <t>Обитатели живого уголка</t>
  </si>
  <si>
    <t>Перелетные птицы 00006</t>
  </si>
  <si>
    <t>Правила дорожного движения для детей</t>
  </si>
  <si>
    <t>Правила поведения за столом 00019</t>
  </si>
  <si>
    <t>Правила поведения при пожаре</t>
  </si>
  <si>
    <t>Предметы личной гигиены</t>
  </si>
  <si>
    <t>Природные явления</t>
  </si>
  <si>
    <t>Разбор слова по составу/                                                   начальная школа  00028</t>
  </si>
  <si>
    <t>Рыбы 00013</t>
  </si>
  <si>
    <t>Сиди правильно 00017</t>
  </si>
  <si>
    <t>Сравнения</t>
  </si>
  <si>
    <t>Таблица сложения 00004</t>
  </si>
  <si>
    <t>Техника в доме</t>
  </si>
  <si>
    <t>Транспорт 00053</t>
  </si>
  <si>
    <t>Фонетический разбор слова/                                     начальная школа  00027</t>
  </si>
  <si>
    <t>Цвета</t>
  </si>
  <si>
    <t>Цветы</t>
  </si>
  <si>
    <t>Цифры</t>
  </si>
  <si>
    <t>Части речи/ начальная школа  00026</t>
  </si>
  <si>
    <t>Школьные принадлежности 00020</t>
  </si>
  <si>
    <t>Эмоции и чувства</t>
  </si>
  <si>
    <t>Это я! 00057</t>
  </si>
  <si>
    <t>Я учусь писать числа и знаки</t>
  </si>
  <si>
    <t>Время и времена года Time and seasons 00050</t>
  </si>
  <si>
    <t>Предлоги направления и места                                                              Prepositions of direction and place 00059</t>
  </si>
  <si>
    <t>Тело человека Human body 00051</t>
  </si>
  <si>
    <t>Цвета Colours 00049</t>
  </si>
  <si>
    <t>Азбука и счет английская разрезная</t>
  </si>
  <si>
    <t>Азбука разрезная</t>
  </si>
  <si>
    <t>Алфавит разрезной 00007</t>
  </si>
  <si>
    <t>Ростомер.Азбука английская</t>
  </si>
  <si>
    <t>Ростомер.Весёлый ростомер 00055</t>
  </si>
  <si>
    <t>Ростомер.Космос 00012</t>
  </si>
  <si>
    <t>Ростомер.Любимые сказки</t>
  </si>
  <si>
    <t>Ростомер.Мы растём</t>
  </si>
  <si>
    <t>Ростомер.Мы растём с азбукой 00056</t>
  </si>
  <si>
    <t>Ростомер.Растём вместе</t>
  </si>
  <si>
    <t>Ростомер.Растём с азбукой</t>
  </si>
  <si>
    <t>Ростомер.Расти быстрее</t>
  </si>
  <si>
    <t>Ростомер.Расти с азбукой</t>
  </si>
  <si>
    <t>Ростомер.Расти с нами 00058</t>
  </si>
  <si>
    <t>Ростомер.Я расту 00008</t>
  </si>
  <si>
    <t>Плакат.Пиши правильно</t>
  </si>
  <si>
    <t>Плакат. Расписание уроков 00062</t>
  </si>
  <si>
    <t>Плакат. Расписание уроков 00061</t>
  </si>
  <si>
    <t>Плакат.Таблица сложения</t>
  </si>
  <si>
    <t>Плакат.Таблица умножения</t>
  </si>
  <si>
    <t>Плакат.Звуко-буквенный ряд 00010</t>
  </si>
  <si>
    <t>Плакат.Ряд чисел 00009</t>
  </si>
  <si>
    <t>Алфавит в картинках</t>
  </si>
  <si>
    <t>Лесные ягоды</t>
  </si>
  <si>
    <t>Обувь</t>
  </si>
  <si>
    <t>Ягоды</t>
  </si>
  <si>
    <t xml:space="preserve">Animals животные </t>
  </si>
  <si>
    <t>Colours цвета</t>
  </si>
  <si>
    <t>Домашние птицы</t>
  </si>
  <si>
    <t>Живой уголок</t>
  </si>
  <si>
    <t xml:space="preserve">Звуки вокруг нас </t>
  </si>
  <si>
    <t>Комнатные растения</t>
  </si>
  <si>
    <t>Мама и малыш</t>
  </si>
  <si>
    <t>Одежда</t>
  </si>
  <si>
    <t>Перелетные птицы</t>
  </si>
  <si>
    <t>Познакомимся со звуками</t>
  </si>
  <si>
    <t>Посуда</t>
  </si>
  <si>
    <t>Спецтехника</t>
  </si>
  <si>
    <t>Считаем на английском</t>
  </si>
  <si>
    <t>У кого какой малыш?</t>
  </si>
  <si>
    <t>Фрукты</t>
  </si>
  <si>
    <t>Цифры и счет</t>
  </si>
  <si>
    <t>Буквы и слова</t>
  </si>
  <si>
    <t>Веселый счет</t>
  </si>
  <si>
    <t>Все по клеточкам</t>
  </si>
  <si>
    <t>Изучаем счет</t>
  </si>
  <si>
    <t>Мои первые буквы</t>
  </si>
  <si>
    <t>Нарисуй, раскрась</t>
  </si>
  <si>
    <t>Первая азбука</t>
  </si>
  <si>
    <t>Первые буквы</t>
  </si>
  <si>
    <t>Пишем буквы</t>
  </si>
  <si>
    <t>Пишем и рисуем по клеточкам</t>
  </si>
  <si>
    <t>Рисуем играя</t>
  </si>
  <si>
    <t>Рисуем первые фигуры</t>
  </si>
  <si>
    <t>Рисуем фигуры</t>
  </si>
  <si>
    <t>Уроки для ребят</t>
  </si>
  <si>
    <t>Учимся вместе</t>
  </si>
  <si>
    <t>Учимся писать</t>
  </si>
  <si>
    <t>Учимся писать по клеточкам</t>
  </si>
  <si>
    <t>Учимся писать по точкам</t>
  </si>
  <si>
    <t>Учусь писать</t>
  </si>
  <si>
    <t>Я пишу сам</t>
  </si>
  <si>
    <t>Я учусь писать</t>
  </si>
  <si>
    <t>Я учусь писать по контуру</t>
  </si>
  <si>
    <t>Большие буквы</t>
  </si>
  <si>
    <t>Веселые буквы</t>
  </si>
  <si>
    <t>Веселые линии</t>
  </si>
  <si>
    <t>Веселые прописи</t>
  </si>
  <si>
    <t>Волшебные линии</t>
  </si>
  <si>
    <t>Мои первые прописи</t>
  </si>
  <si>
    <t>Мой первый счет</t>
  </si>
  <si>
    <t>От буквы к букве</t>
  </si>
  <si>
    <t>Пишем буквы и слова</t>
  </si>
  <si>
    <t>Пишем по клеточкам</t>
  </si>
  <si>
    <t>Раз, два, три</t>
  </si>
  <si>
    <t>От точки к точке/прописи</t>
  </si>
  <si>
    <t>Первые уроки/прописи</t>
  </si>
  <si>
    <t>Раскрась сам / прописи</t>
  </si>
  <si>
    <t>Тренируем руку/прописи</t>
  </si>
  <si>
    <t>Волк и козлята</t>
  </si>
  <si>
    <t>Гуси мои, гуси!</t>
  </si>
  <si>
    <t>Гуси-лебеди</t>
  </si>
  <si>
    <t>Два жадных медвежонка</t>
  </si>
  <si>
    <t>Двенадцать месяцев</t>
  </si>
  <si>
    <t>Дюймовочка</t>
  </si>
  <si>
    <t>Заяц-хваста</t>
  </si>
  <si>
    <t>Зимовье</t>
  </si>
  <si>
    <t>Коза-дереза</t>
  </si>
  <si>
    <t>Колобок</t>
  </si>
  <si>
    <t>Колосок</t>
  </si>
  <si>
    <t>Кот и лиса</t>
  </si>
  <si>
    <t>Курочка Ряба</t>
  </si>
  <si>
    <t>Лиса, заяц и петух</t>
  </si>
  <si>
    <t>Лисичка-сестричка и серый волк</t>
  </si>
  <si>
    <t>Петушок и бобовое зернышко</t>
  </si>
  <si>
    <t>Петушок-золотой гребешок</t>
  </si>
  <si>
    <t>По щучьему веленью</t>
  </si>
  <si>
    <t>Репка</t>
  </si>
  <si>
    <t>Теремок</t>
  </si>
  <si>
    <t>Тили-бом</t>
  </si>
  <si>
    <t>Три поросенка</t>
  </si>
  <si>
    <t>У страха глаза велики</t>
  </si>
  <si>
    <t>Чудесная азбука</t>
  </si>
  <si>
    <t>Бременские музыканты</t>
  </si>
  <si>
    <t>Кощей Бессмертный</t>
  </si>
  <si>
    <t>Красная Шапочка</t>
  </si>
  <si>
    <t>Крошечка-Хаврошечка</t>
  </si>
  <si>
    <t>Любимая мама</t>
  </si>
  <si>
    <t>Петушок золотой гребешок и жерновки</t>
  </si>
  <si>
    <t>Снегурочка</t>
  </si>
  <si>
    <t>Хитрая лиса</t>
  </si>
  <si>
    <t>Царевна-лягушка</t>
  </si>
  <si>
    <t>К.Чуковский "Топтыгин и лиса"</t>
  </si>
  <si>
    <t>Азбука мальчикам</t>
  </si>
  <si>
    <t>Английская азбука для малышей</t>
  </si>
  <si>
    <t>Кот в сапогах</t>
  </si>
  <si>
    <t>Лисичка со скалочкой</t>
  </si>
  <si>
    <t>Морозко</t>
  </si>
  <si>
    <t>Теремок в стихах</t>
  </si>
  <si>
    <t>К.Чуковский "Бармалей"</t>
  </si>
  <si>
    <t>К.Чуковский Краденое солнце</t>
  </si>
  <si>
    <t>К.Чуковский "Путаница"</t>
  </si>
  <si>
    <t>К.Чуковский "Тараканище"</t>
  </si>
  <si>
    <t>К.Чуковский Телефон</t>
  </si>
  <si>
    <t>К.Чуковский "Федорино горе"</t>
  </si>
  <si>
    <t>Давай дружить</t>
  </si>
  <si>
    <t>Думы</t>
  </si>
  <si>
    <t>Лиса и журавль</t>
  </si>
  <si>
    <t>Медвежата</t>
  </si>
  <si>
    <t>Мой папа</t>
  </si>
  <si>
    <t>Муха-певуха</t>
  </si>
  <si>
    <t>Счет для малышей</t>
  </si>
  <si>
    <t>В. Степанов "Веснушки"</t>
  </si>
  <si>
    <t>В.Степанов "День рождения Колокольчика"</t>
  </si>
  <si>
    <t>В.Степанов "Лесные звезды"</t>
  </si>
  <si>
    <t>В.Степанов "Подковки"</t>
  </si>
  <si>
    <t>В.Степанов "Серебряный ключик"</t>
  </si>
  <si>
    <t>В.Степанов "Тропинка в сказку"</t>
  </si>
  <si>
    <t>Капустный лист</t>
  </si>
  <si>
    <t>Мужик и медведь</t>
  </si>
  <si>
    <t>Сестрица Аленушка и братец Иванушка</t>
  </si>
  <si>
    <t>Царевна-Несмеяна</t>
  </si>
  <si>
    <t>Я учусь читать</t>
  </si>
  <si>
    <t>Букварь обложка с серебряной фольгой</t>
  </si>
  <si>
    <t>В мире животных обложка с золотой  фольгой</t>
  </si>
  <si>
    <t>Животный мир Земли обложка с золотой  фольгой</t>
  </si>
  <si>
    <t>Мудрые сказки обложка с золотой фольгой</t>
  </si>
  <si>
    <t>Сказки обложка с золотой  фольгой</t>
  </si>
  <si>
    <t>Сказки и потешки обложка с золотой  фольгой</t>
  </si>
  <si>
    <t>Страна сказок обложка с золотой фольгой</t>
  </si>
  <si>
    <t>А.Барто "Книга стихов" обложка с золотой фольгой</t>
  </si>
  <si>
    <t>К.Чуковский "Муха-Цокотуха.Сказки" обложка с золотой фольгой</t>
  </si>
  <si>
    <t>К.Чуковский "Сказки" обложка с золотой фольгой</t>
  </si>
  <si>
    <t>Азбука и счет</t>
  </si>
  <si>
    <t>Букварь</t>
  </si>
  <si>
    <t>В мире животных</t>
  </si>
  <si>
    <t>Животный мир Земли</t>
  </si>
  <si>
    <t>Любимые сказки</t>
  </si>
  <si>
    <t>Мудрые сказки</t>
  </si>
  <si>
    <t>Сказки и потешки</t>
  </si>
  <si>
    <t>Страна сказок</t>
  </si>
  <si>
    <t>В.Степанов "Стихи и сказки"</t>
  </si>
  <si>
    <t xml:space="preserve">К.Чуковский "Муха-Цокотуха.Сказки" </t>
  </si>
  <si>
    <t xml:space="preserve">К.Чуковский "Сказки" </t>
  </si>
  <si>
    <t>А.Барто "Книга стихов"</t>
  </si>
  <si>
    <t>Азбука и счёт для малышей</t>
  </si>
  <si>
    <t>Веселый урок</t>
  </si>
  <si>
    <t>Волшебные сказки</t>
  </si>
  <si>
    <t>Времена года</t>
  </si>
  <si>
    <t>Лучшие сказки/ по слогам</t>
  </si>
  <si>
    <t>Мир животных</t>
  </si>
  <si>
    <t>Мои волшебные сказки/ по слогам</t>
  </si>
  <si>
    <t>Мои любимые сказки</t>
  </si>
  <si>
    <t>Стихи для мальчиков</t>
  </si>
  <si>
    <t>Я учусь считать</t>
  </si>
  <si>
    <t>К.Чуковский "Айболит и другие сказки"</t>
  </si>
  <si>
    <t>К.Чуковский "Сказки и стихи"</t>
  </si>
  <si>
    <t>К.Чуковский "Тараканище и другие сказки"</t>
  </si>
  <si>
    <t>В гостях у зверят</t>
  </si>
  <si>
    <t>Веселые овощи</t>
  </si>
  <si>
    <t>Гуси, мои гуси</t>
  </si>
  <si>
    <t>Загадки</t>
  </si>
  <si>
    <t>Лесная полянка</t>
  </si>
  <si>
    <t>Лесные друзья</t>
  </si>
  <si>
    <t>Лесные тропинки</t>
  </si>
  <si>
    <t>Мои друзья</t>
  </si>
  <si>
    <t>О зверятах</t>
  </si>
  <si>
    <t>Подводное путешествие</t>
  </si>
  <si>
    <t>Поехали</t>
  </si>
  <si>
    <t>Потешки</t>
  </si>
  <si>
    <t>Прогулка в зоопарк</t>
  </si>
  <si>
    <t>Прятки на грядке</t>
  </si>
  <si>
    <t>Пузырь, соломинка и лапоть</t>
  </si>
  <si>
    <t>Скороговорки малышам</t>
  </si>
  <si>
    <t>Умные машины</t>
  </si>
  <si>
    <t xml:space="preserve">Во саду ли в огороде </t>
  </si>
  <si>
    <t>Где кто живет?</t>
  </si>
  <si>
    <t>Где чей дом?</t>
  </si>
  <si>
    <t>Звуки</t>
  </si>
  <si>
    <t>Кто здесь живет?</t>
  </si>
  <si>
    <t>Магазин</t>
  </si>
  <si>
    <t>Мы готовим</t>
  </si>
  <si>
    <t>Объемные фигуры</t>
  </si>
  <si>
    <t>Транспорт вокруг нас</t>
  </si>
  <si>
    <t>Учимся сравнивать</t>
  </si>
  <si>
    <t>Отгадай-ка</t>
  </si>
  <si>
    <t>Медведь</t>
  </si>
  <si>
    <t>Три сокола</t>
  </si>
  <si>
    <t>Крылатый, мохнатый и масленый</t>
  </si>
  <si>
    <t>Рукавичка</t>
  </si>
  <si>
    <t>К.Чуковский "Краденое солнце"</t>
  </si>
  <si>
    <t>Бабка-Ёжка</t>
  </si>
  <si>
    <t>Забавные потешки</t>
  </si>
  <si>
    <t>Загадки для малышей</t>
  </si>
  <si>
    <t>Лесные жители</t>
  </si>
  <si>
    <t>Пожарная техника</t>
  </si>
  <si>
    <t>Про машины</t>
  </si>
  <si>
    <t>Шалунишки</t>
  </si>
  <si>
    <t>Весёлые стихи</t>
  </si>
  <si>
    <t>Книжка о технике</t>
  </si>
  <si>
    <t>Любимые стихи о животных</t>
  </si>
  <si>
    <t>Отгадай, кто это?</t>
  </si>
  <si>
    <t>Поиграть решили в прятки</t>
  </si>
  <si>
    <t>Хит!</t>
  </si>
  <si>
    <t>82 наклейки</t>
  </si>
  <si>
    <t>Бумага 100% белизны</t>
  </si>
  <si>
    <t>32 наклейки</t>
  </si>
  <si>
    <t>51 наклейка</t>
  </si>
  <si>
    <t>129 многоразовых наклеек</t>
  </si>
  <si>
    <t>170 многоразовых наклеек</t>
  </si>
  <si>
    <t>48 наклеек</t>
  </si>
  <si>
    <t>224 наклейки</t>
  </si>
  <si>
    <t>200 наклеек</t>
  </si>
  <si>
    <t>253 наклейки</t>
  </si>
  <si>
    <t>199 наклеек</t>
  </si>
  <si>
    <t>215 наклеек</t>
  </si>
  <si>
    <t>80 наклеек</t>
  </si>
  <si>
    <t>с цветными точками</t>
  </si>
  <si>
    <t>с черными точками</t>
  </si>
  <si>
    <t>КРУПНЫЙ КОНТУР</t>
  </si>
  <si>
    <t>64 страницы</t>
  </si>
  <si>
    <t>КРУПНЫЙ КОНТУР, 64 страницы</t>
  </si>
  <si>
    <t>Раскраска ПО ЦИФРАМ</t>
  </si>
  <si>
    <t>мальчик</t>
  </si>
  <si>
    <r>
      <t>Татьяна Горбачёва</t>
    </r>
    <r>
      <rPr>
        <sz val="8"/>
        <rFont val="Tahoma"/>
        <family val="2"/>
        <charset val="204"/>
      </rPr>
      <t>, рисованные иллюстрации</t>
    </r>
  </si>
  <si>
    <t>Татьяна Горбачёва</t>
  </si>
  <si>
    <t>5-6 класс</t>
  </si>
  <si>
    <t>3-4 класс</t>
  </si>
  <si>
    <t>английский язык</t>
  </si>
  <si>
    <t>945 х 405 мм</t>
  </si>
  <si>
    <t>940 х 420 мм</t>
  </si>
  <si>
    <t>945 х 155 мм</t>
  </si>
  <si>
    <t>935 х 145 мм</t>
  </si>
  <si>
    <t>946 х 155 мм</t>
  </si>
  <si>
    <t>940 х 168 мм</t>
  </si>
  <si>
    <t>250 х 163 мм</t>
  </si>
  <si>
    <t>Т.Горбачева</t>
  </si>
  <si>
    <t>сказка, рисованные иллюстрации</t>
  </si>
  <si>
    <t>потешки, пушистики</t>
  </si>
  <si>
    <t>сказка, пушистики</t>
  </si>
  <si>
    <t>сказка</t>
  </si>
  <si>
    <r>
      <t xml:space="preserve">Владимир Степанов,   </t>
    </r>
    <r>
      <rPr>
        <sz val="8"/>
        <rFont val="Tahoma"/>
        <family val="2"/>
        <charset val="204"/>
      </rPr>
      <t xml:space="preserve">                               сказка, компьютерная графика</t>
    </r>
  </si>
  <si>
    <t>стихи, пушистики</t>
  </si>
  <si>
    <t>азбука и счет</t>
  </si>
  <si>
    <t>букварь, рисованные иллюстрации</t>
  </si>
  <si>
    <t>стихи про животных, рисованные иллюстрации</t>
  </si>
  <si>
    <t>рисованные иллюстрации, сказки: Царевна-лягушка, Баба-яга, Золотой топор, Царевна-несмеяна</t>
  </si>
  <si>
    <t>рисованные иллюстрации, сказки: Теремок, Петушок-золотой гребешок, Волк и козлята, Два медвежонка, 
Колобок, Колосок, В гостях у солнышка</t>
  </si>
  <si>
    <t>рисованные иллюстрации, сказки: Зимовье, Рукавичка, Крылатый, мохнатый и масленый, Курочка Ряба,
Лиса, заяц и петух, Гуси, мои гуси, Кошкин дом</t>
  </si>
  <si>
    <t>рисованные иллюстрации, сказки: Чудо, Арык в поле, Кощей Бессмертный, Леший, Три сокола, Король-лягушонок</t>
  </si>
  <si>
    <t>сборник стихов А.Барто</t>
  </si>
  <si>
    <t>Муха-цокотуха, Телефон, Тараканище, Мойдодыр</t>
  </si>
  <si>
    <t>Айболит, Бармалей</t>
  </si>
  <si>
    <t>Красная Шапочка, Морозко, Маша и Медведь, По щучему велению, Двенадцать месяцев, Кот в сапогах</t>
  </si>
  <si>
    <t>Теремок, Петушок-золотой гребешок, Волк и козлята, Два медведя, Колосок и др.</t>
  </si>
  <si>
    <t>Зимовье, Рукавичка, Курочка Ряба, Крылатый, мохнатый и масляный, Лиса, заяц и петух, потешки</t>
  </si>
  <si>
    <t>Владимир Степанов,                                                             сборник стихов и сказок</t>
  </si>
  <si>
    <t>азбука</t>
  </si>
  <si>
    <t>азбука и счет, рисованные иллюстрации</t>
  </si>
  <si>
    <t>Сказка про Зайку, стихи о правилах поведения</t>
  </si>
  <si>
    <t>рисованные иллюстрации, сказки: Звери в яме, Гуси-лебеди, Двенадцать месяцев, Кривая уточка, Снегурочка</t>
  </si>
  <si>
    <t>рисованные иллюстрации, стихи про времена года, цвета, время суток, сказка Двенадцать месяцев</t>
  </si>
  <si>
    <t>рисованные иллюстрации, сказки: Царевна-Несмеяна, Кощей Бессмертный, Золотой топор, Белая уточка, Сестрица Аленушка и братец Иванушка</t>
  </si>
  <si>
    <t>животные и птицы континентов, рисованные иллюстрации, стихи</t>
  </si>
  <si>
    <t>рисованные иллюстрации, сказки: Три сокола, Чудо, Арык в поле, Кот и лиса, Король-лягушонок</t>
  </si>
  <si>
    <t>Коза-дереза, Курочка Ряба, Лисичка-сестричка и серый волк, Теремок, У страха глаза велики</t>
  </si>
  <si>
    <t xml:space="preserve">рисованные иллюстрации; русские народные сказки: Морозко в обработке А.Афанасьева, Кот в сапогах, Красная шапочка, По щучьему велению </t>
  </si>
  <si>
    <t>счет в стихах, задачки, пушистики</t>
  </si>
  <si>
    <t>Муха-Цокотуха, Слониха читает, Мойдодыр, Черепаха, Телефон, Радость, Закаляка, Ежики смеются, Поросенок</t>
  </si>
  <si>
    <t>стихи, рисованные иллюстрации</t>
  </si>
  <si>
    <t>загадки в стихах</t>
  </si>
  <si>
    <t>загадки, пушистики</t>
  </si>
  <si>
    <t>загадки, рисованные иллюстрации</t>
  </si>
  <si>
    <t>загадки в стихах, пушистики</t>
  </si>
  <si>
    <t>ISBN</t>
  </si>
  <si>
    <t>9785912826382</t>
  </si>
  <si>
    <t>Цена прайс,руб</t>
  </si>
  <si>
    <t>Год издания</t>
  </si>
  <si>
    <t>2022</t>
  </si>
  <si>
    <t>2021</t>
  </si>
  <si>
    <t>2020</t>
  </si>
  <si>
    <t>2019</t>
  </si>
  <si>
    <t>2018</t>
  </si>
  <si>
    <t>2017</t>
  </si>
  <si>
    <t>2016</t>
  </si>
  <si>
    <t>В пачке, шт</t>
  </si>
  <si>
    <t>100/300</t>
  </si>
  <si>
    <t>120/10</t>
  </si>
  <si>
    <t>100/10</t>
  </si>
  <si>
    <t>80/10</t>
  </si>
  <si>
    <t>120/80/10</t>
  </si>
  <si>
    <t>Ваш заказ</t>
  </si>
  <si>
    <t>Серия "ПОЧИТАЕМ"</t>
  </si>
  <si>
    <t xml:space="preserve">Красочные книжки для первого чтения в лакированной обложке с лощеными страницами.Формат: 20 х 26 см, 10 стр. + 2 стр. наклеек. Текст крупный и разделен на слоги. 82 наклейки в каждой книге: "приклей - подбери по тени" и "приклей по заданию к прочитанному тексту". </t>
  </si>
  <si>
    <t>РАСКРАСКИ серии "Я УЧУСЬ"</t>
  </si>
  <si>
    <t>Раскраски с НАКЛЕЙКАМИ в мягкой МЕЛОВАННОЙ обложке формата 20,5х28 см на 32 страницах, стикер 41х23 см, цветные странички (красочность 2+0) с увлекательными заданиями!</t>
  </si>
  <si>
    <t>СУПЕРРАСКРАСКИ серии "ВЕСЁЛАЯ КИСТОЧКА"</t>
  </si>
  <si>
    <r>
      <t xml:space="preserve">Формат 20,5х28 см, 32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</si>
  <si>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РАСКРАСКИ серии "МИНИ-АЛЬБОМ С НАКЛЕЙКАМИ" </t>
  </si>
  <si>
    <t>Раскраска-альбом в мягкой МЕЛОВАННОЙ обложке формата 20 х 14 см, 32 стр, с НАКЛЕЙКАМИ - образцами для раскрашивания</t>
  </si>
  <si>
    <t>Серия "КНИЖКА С КАРТИНКАМИ"</t>
  </si>
  <si>
    <t>РАСКРАСКИ серии "ЗВЁЗДОЧКА"</t>
  </si>
  <si>
    <t>Раскраски с персонажами и кадрами из любимых мультфильмов про трех богатырей и коня Юлия. Характеристики: А4 формат, 20х25 см, МЕЛОВАННАЯ обложка, 8 страниц, 8 картинок для раскрашивания.</t>
  </si>
  <si>
    <t>КНИГИ С НАКЛЕЙКАМИ</t>
  </si>
  <si>
    <t>Серия "МОЗАИКА НАКЛЕЕК"</t>
  </si>
  <si>
    <t xml:space="preserve"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 </t>
  </si>
  <si>
    <t>Серия "КНИЖКА-ИГРУШКА"</t>
  </si>
  <si>
    <t xml:space="preserve">Развивающие книги формата 16х22 см с дополнительно раскладывающимися страницами, в мелованной обложке. Объем - 12 страниц + полноразмерный разворот с 48 наклейками. Наклейки нужно приклеить в специальные окошки на страницах книг, выполняя игровые задания. </t>
  </si>
  <si>
    <r>
      <t xml:space="preserve">Книжки в мелованной обложке, 20х26 см, 4 стр. В каждой - более </t>
    </r>
    <r>
      <rPr>
        <b/>
        <sz val="18"/>
        <color indexed="10"/>
        <rFont val="Tahoma"/>
        <family val="2"/>
        <charset val="204"/>
      </rPr>
      <t>50</t>
    </r>
    <r>
      <rPr>
        <b/>
        <sz val="12"/>
        <color indexed="10"/>
        <rFont val="Tahoma"/>
        <family val="2"/>
        <charset val="204"/>
      </rPr>
      <t xml:space="preserve"> наклеек животных или фруктов/овощей или транспорта. Наклейки  нужно приклеить на тени на внутренней стороне обложки, подобрав по силуэту, или  использовать самостоятельно как декоративные элементы. </t>
    </r>
  </si>
  <si>
    <t>Серия "НАКЛЕЙ-КА"</t>
  </si>
  <si>
    <t>Раскраска-альбом в мягкой МЕЛОВАННОЙ обложке формата 20 х 14 см, 48 стр, с НАКЛЕЙКАМИ - образцами для раскрашивания</t>
  </si>
  <si>
    <t>Серия "КНИЖКА С НАКЛЕЙКАМИ"</t>
  </si>
  <si>
    <r>
      <t xml:space="preserve">Книги на офсете в мелованной обложке формата 14 х 20 см, 18 стр., с НАКЛЕЙКАМИ, которые нужно приклеить в специальные места на страничках. В каждой - более </t>
    </r>
    <r>
      <rPr>
        <b/>
        <sz val="18"/>
        <color indexed="10"/>
        <rFont val="Tahoma"/>
        <family val="2"/>
        <charset val="204"/>
      </rPr>
      <t>80</t>
    </r>
    <r>
      <rPr>
        <b/>
        <sz val="12"/>
        <color indexed="10"/>
        <rFont val="Tahoma"/>
        <family val="2"/>
        <charset val="204"/>
      </rPr>
      <t xml:space="preserve"> наклеек. </t>
    </r>
  </si>
  <si>
    <t>ВОДНАЯ РАСКРАСКА</t>
  </si>
  <si>
    <t xml:space="preserve">Формат 20х20 см, 16 стр (8 иллюстраций), мелованная обложка. Качественно сделанные ВОДНЫЕ раскраски: ПЛОТНЫЕ листы офсетной бумаги, иллюстрации для раскрашивания ВОДОЙ только с одной стороны листа.  </t>
  </si>
  <si>
    <r>
      <t xml:space="preserve">Формат 20,5х28 см, 48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0"/>
        <rFont val="Tahoma"/>
        <family val="2"/>
        <charset val="204"/>
      </rPr>
      <t>НЕ ПРОСВЕЧИВАЮТСЯ</t>
    </r>
    <r>
      <rPr>
        <b/>
        <sz val="12"/>
        <color indexed="10"/>
        <rFont val="Tahoma"/>
        <family val="2"/>
        <charset val="204"/>
      </rPr>
      <t xml:space="preserve"> на обратной стороне! </t>
    </r>
  </si>
  <si>
    <t xml:space="preserve">СУПЕРРАСКРАСКИ-МИНИ серии "ВЕСЁЛАЯ КИСТОЧКА"                                                                                                                                                                                        </t>
  </si>
  <si>
    <t xml:space="preserve">Суперраскраски альбомного формата 14х20 см, 32 стр. </t>
  </si>
  <si>
    <t xml:space="preserve"> Раскраски А4 формата 20х26 см  в МЕЛОВАННОЙ обложке на 8 стр. для самых маленьких с ОБРАЗЦАМИ для раскрашивания и КРУПНЫМ контуром. 8 картинок для раскрашивания</t>
  </si>
  <si>
    <t xml:space="preserve"> Раскраски А4 формата 20х26 см  в МЕЛОВАННОЙ обложке с принцессами и куклами. 8 страниц, 8 картинок для раскрашивания</t>
  </si>
  <si>
    <t xml:space="preserve"> Раскраски А4 формата 20х26 см в МЕЛОВАННОЙ обложке с машинами и техникой. 8 страниц, 8 картинок для раскрашивания</t>
  </si>
  <si>
    <t xml:space="preserve"> Раскраски А4 формата 20х26 см в МЕЛОВАННОЙ обложке. 8 страниц, 8 картинок для раскрашивания</t>
  </si>
  <si>
    <t>Серия "Длинная Раскраска-РАСКЛАДУШКА"</t>
  </si>
  <si>
    <t xml:space="preserve"> Раскраски-гармошки формата 21х28 см /в развернутом виде - 84х28 см/ на плотном офсете. Иллюстрации на всех страницах связаны друг с другом фоном и элементами рисунка, перетекают друг в друга, создавая общий рисунок.</t>
  </si>
  <si>
    <t>Серия "ВЕСЕЛЫЙ КАРАНДАШ"</t>
  </si>
  <si>
    <t>Раскраски в яркой МЕЛОВАННОЙ обложке формата 14х20 см с 8 офсетными стр.</t>
  </si>
  <si>
    <t xml:space="preserve">РАСКРАСКИ-невидимки серии "СТИРАЙ И ИГРАЙ"                                                                                                                                                                                                       </t>
  </si>
  <si>
    <t xml:space="preserve">10-страничные раскраски для дошкольников на МЕЛОВАННОЙ бумаге формата 16х22 см. Выполняя игровые задания на страницах книжек, нужно ПОТЕРЕТЬ МОНЕТКОЙ белые окошки и найти нужный ответ.                                                                    </t>
  </si>
  <si>
    <t xml:space="preserve">"РАСКРАСКА-НЕВИДИМКА"                                                                                                                                                                                                          </t>
  </si>
  <si>
    <t>Серия "КУКЛА - ВЫРЕЗАЙ И ИГРАЙ"</t>
  </si>
  <si>
    <t xml:space="preserve">Книга-вырезалка в плотной картонной обложке 16 х 21 см, 12 офсетных стр. С обложки нужно вырезать куклу, с блока - одежду для куклы. </t>
  </si>
  <si>
    <t>Серия "АППЛИКАЦИИ"</t>
  </si>
  <si>
    <t xml:space="preserve">Книга-АППЛИКАЦИЯ в мягкой обложке, 14 х 20 см, 14 стр. Вырезать части рисунка, приклеить на контур на специальных страничках. Яркие картинки-аппликации с закругленными контурами подойдут и для самых маленьких мастеров. </t>
  </si>
  <si>
    <t>ОБУЧАЮЩАЯ ПРОДУКЦИЯ</t>
  </si>
  <si>
    <t xml:space="preserve">Серия "ЧИТАЕМ ВМЕСТЕ" </t>
  </si>
  <si>
    <t>Авторский букварь Т.А. Горбачевой в твердом переплете 7БЦ, 20 х 27 см, 80 страниц с красочными полноцветными иллюстрациями</t>
  </si>
  <si>
    <t>РАБОЧИЕ ТЕТРАДИ</t>
  </si>
  <si>
    <t xml:space="preserve">ПЛАКАТЫ на картоне </t>
  </si>
  <si>
    <t>Тематические плакаты формата 44х59 см.</t>
  </si>
  <si>
    <t>ПЛАКАТЫ на картоне</t>
  </si>
  <si>
    <t>КАРТОЧКИ РАЗВИВАЮЩИЕ ДЛЯ ДОШКОЛЬНИКОВ</t>
  </si>
  <si>
    <t>Комплекты из 33 картонных карточек формата 12х12 см  в КАРТОННОЙ УПАКОВКЕ</t>
  </si>
  <si>
    <t>Комплекты из 12 картонных карточек формата 12х12 см</t>
  </si>
  <si>
    <t>Комплекты из 12 картонных карточек формата 11х11 см                                                                                 в упаковке с ЕВРОПОДВЕСОМ</t>
  </si>
  <si>
    <t>ПРОПИСИ</t>
  </si>
  <si>
    <t xml:space="preserve">Прописи формата 14х20 см, 14 полноЦВЕТНЫХ стр. на офсете с игровыми ЗАДАНИЯМИ </t>
  </si>
  <si>
    <t>ПРОПИСИ серии "ЗВЁЗДОЧКА"</t>
  </si>
  <si>
    <t>Обучающие увлекательные прописи А4 формата 20х26 см. в МЕЛОВАННОЙ обложке, 8 стр.</t>
  </si>
  <si>
    <t>Прописи на офсете в яркой МЕЛОВАННОЙ обложке, формата 14х20 см, блок 8 стр.</t>
  </si>
  <si>
    <t>КНИГИ В МЯГКОЙ ОБЛОЖКЕ</t>
  </si>
  <si>
    <t>Серия "МОЯ ЛЮБИМАЯ КНИЖКА"</t>
  </si>
  <si>
    <t>Книга на офсете в мелованной обложке, 13 х 20 см, 16 стр.+обложка. Самые ПЕРВЫЕ СКАЗКИ - в этой серии!</t>
  </si>
  <si>
    <t>Серия "МОЯ ПЕРВАЯ КНИЖКА"</t>
  </si>
  <si>
    <r>
      <t xml:space="preserve">Книга на офсете в </t>
    </r>
    <r>
      <rPr>
        <b/>
        <sz val="12"/>
        <color indexed="30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14 х 20 см,                                                          блок 12 стр. Лучшие СКАЗКИ - в этой серии!</t>
    </r>
  </si>
  <si>
    <t xml:space="preserve">Книги серии "ЧИТАЕМ ПО СЛОГАМ"  </t>
  </si>
  <si>
    <r>
      <t xml:space="preserve">Книги формата 16х22 см. в яркой </t>
    </r>
    <r>
      <rPr>
        <b/>
        <sz val="12"/>
        <color indexed="62"/>
        <rFont val="Tahoma"/>
        <family val="2"/>
        <charset val="204"/>
      </rPr>
      <t>МЕЛОВАННОЙ</t>
    </r>
    <r>
      <rPr>
        <b/>
        <sz val="12"/>
        <color indexed="10"/>
        <rFont val="Tahoma"/>
        <family val="2"/>
        <charset val="204"/>
      </rPr>
      <t xml:space="preserve"> обложке 4+0, блок 8 стр. Текст разделен ПО СЛОГАМ!</t>
    </r>
  </si>
  <si>
    <t>Книги формата 14х20 см, 14 полноЦВЕТНЫХ стр. на офсете.                                                                 Текст разделен ПО СЛОГАМ!</t>
  </si>
  <si>
    <t>КНИГИ В ТВЕРДОМ ПЕРЕПЛЕТЕ</t>
  </si>
  <si>
    <t xml:space="preserve">ЗОЛОТАЯ СЕРИЯ "Детям в подарок" </t>
  </si>
  <si>
    <t>Книга в твердом переплете 7БЦ, 20 х 27 см, 32 стр, КРАСОЧНЫЕ полноцветные иллюстрации, ОБЛОЖКА С ФОЛЬГОЙ</t>
  </si>
  <si>
    <t xml:space="preserve">Серия "ДЕТЯМ В ПОДАРОК" </t>
  </si>
  <si>
    <t>Книга в твердом переплете 7БЦ, 20 х 27 см, 32 стр, КРАСОЧНЫЕ полноцветные иллюстрации</t>
  </si>
  <si>
    <t xml:space="preserve">Серия "КАПЕЛЬКА" </t>
  </si>
  <si>
    <t>Книга в твердом переплете 7БЦ, 14 х 20 см, 48 стр, КРАСОЧНЫЕ полноцветные иллюстрации</t>
  </si>
  <si>
    <t>КНИГИ НА КАРТОНЕ</t>
  </si>
  <si>
    <t xml:space="preserve">Книги с ГЛАЗКАМИ серии "ВЕСЕЛЫЕ ГЛАЗКИ" </t>
  </si>
  <si>
    <t xml:space="preserve">Книжки-ЛОТО на КАРТОНе серии "РАДУГА" </t>
  </si>
  <si>
    <t>Книги на КАРТОНЕ цельнокрытые, 10 х 14 см., 10 стр., УФ-лакировка обложки. Странички в книге разрезаны на две части. Нужно подобрать части картинки друг к другу.</t>
  </si>
  <si>
    <t>Книги на КАРТОНЕ, 16 х 21 см, 8 стр, бумвиниловый корешок</t>
  </si>
  <si>
    <t>Книги на КАРТОНЕ, 15 х 21,5 см, 8 стр, цельнокрытые</t>
  </si>
  <si>
    <t>Итого:</t>
  </si>
  <si>
    <t>БелАз</t>
  </si>
  <si>
    <t>Два медвежонка</t>
  </si>
  <si>
    <t>Джип</t>
  </si>
  <si>
    <t>Игрушка-головоломка "ПАЗЛ на планшете"</t>
  </si>
  <si>
    <t>Картонный пазл 16х24 см на картонной подложке - рамке для собирания пазла.</t>
  </si>
  <si>
    <t>24 элемента</t>
  </si>
  <si>
    <t>Лесные зверята</t>
  </si>
  <si>
    <t>Наш двор</t>
  </si>
  <si>
    <t>Потешки. Дождик</t>
  </si>
  <si>
    <t>Динозаврик</t>
  </si>
  <si>
    <t>Любимая лошадка</t>
  </si>
  <si>
    <t>Цыпленок</t>
  </si>
  <si>
    <t>Шустрый зайчонок</t>
  </si>
  <si>
    <t>Фиксики</t>
  </si>
  <si>
    <t>Три кота. Игра в доктора</t>
  </si>
  <si>
    <t>Три кота. Ремонт</t>
  </si>
  <si>
    <t>Три кота. Талант Нудика</t>
  </si>
  <si>
    <t>Фиксики. Будильник</t>
  </si>
  <si>
    <t>Фиксики. Микроволновка</t>
  </si>
  <si>
    <t xml:space="preserve">Книга-АППЛИКАЦИЯ в мягкой обложке, 14 х 20 см, 14 стр., 4 картинки-аппликации с героями м/ф "Три кота". Части рисунка нужно вырезать с одних страниц и приклеить на контур на специальных страницах. </t>
  </si>
  <si>
    <t>РАСКРАСКИ с ОБРАЗЦАМИ для раскрашивания</t>
  </si>
  <si>
    <t>Вертолёты</t>
  </si>
  <si>
    <t>14 страниц, 14 картинок для раскрашивания</t>
  </si>
  <si>
    <t>Состав числа</t>
  </si>
  <si>
    <t>Таблица умножения</t>
  </si>
  <si>
    <t>Едем, плаваем, летаем</t>
  </si>
  <si>
    <t>Любимые куклы</t>
  </si>
  <si>
    <t>Техника для ребят</t>
  </si>
  <si>
    <t>НОВИНКИ!</t>
  </si>
  <si>
    <t>Раскраски формата А5, размер  14х20 см с 14 полноЦВЕТНЫМИ стр. на офсете с ОБРАЗЦАМИ для раскрашивания. 14 картинок для раскрашивания</t>
  </si>
  <si>
    <t>Книги НА КАРТОНЕ цельнокрытые, 12 х 14 см, 8 стр, ГЛАЗКИ с цветным веком и ресничками, УФ-лакировка обложки</t>
  </si>
  <si>
    <t xml:space="preserve">Серия "КРОХА" </t>
  </si>
  <si>
    <t>Книга в твердом переплете 7БЦ, 10,4 х 14 см, 48 стр, КРАСОЧНЫЕ полноцветные иллюстрации</t>
  </si>
  <si>
    <t>Кроха</t>
  </si>
  <si>
    <t>Теремок, Маша и медведь, Волк и козлята, Звери в яме; рисованные иллюстрации</t>
  </si>
  <si>
    <t>Серия "КНИЖКА+ПАЗЛ"</t>
  </si>
  <si>
    <t xml:space="preserve">Книги на КАРТОНЕ цельнокрытые, 10 х 14 см, 8 стр, УФ-лакировка обложки, на последней странице - пазл. </t>
  </si>
  <si>
    <t>ПАЗЛ</t>
  </si>
  <si>
    <t>В нашем дворе</t>
  </si>
  <si>
    <t>пазл из 6 деталей</t>
  </si>
  <si>
    <t>Наш лес</t>
  </si>
  <si>
    <t>Наши машины</t>
  </si>
  <si>
    <t>Прогулка на лугу</t>
  </si>
  <si>
    <t>Серия "Книжки-РАСКЛАДУШКИ" на КАРТОНе</t>
  </si>
  <si>
    <t>Книги на КАРТОНЕ, 15 х 75 см., в сложенном виде 15 х 15 см., 10 стр.</t>
  </si>
  <si>
    <t>Кн-раскл</t>
  </si>
  <si>
    <t>Загадка за загадкой</t>
  </si>
  <si>
    <t>Пых</t>
  </si>
  <si>
    <t>Спи, моя радость</t>
  </si>
  <si>
    <t xml:space="preserve">Книги на КАРТОНе серии "РАДУГА" </t>
  </si>
  <si>
    <t>Книги на КАРТОНЕ цельнокрытые, 10 х 14 см, 8 стр, УФ-лакировка обложки</t>
  </si>
  <si>
    <t>Радуга</t>
  </si>
  <si>
    <t>азбука в стихах, пушистики</t>
  </si>
  <si>
    <t>Веселые зверята</t>
  </si>
  <si>
    <t>стихи про зверят, пушистики</t>
  </si>
  <si>
    <t>Веселые стишки</t>
  </si>
  <si>
    <t>Во дворе кто живет?</t>
  </si>
  <si>
    <t>Добрые стишки</t>
  </si>
  <si>
    <t>Забавные уроки</t>
  </si>
  <si>
    <t>Кто живет во дворе?</t>
  </si>
  <si>
    <t>Любимые загадки</t>
  </si>
  <si>
    <t>Моя первая книжка о технике</t>
  </si>
  <si>
    <t>стихи</t>
  </si>
  <si>
    <t>Неотложные дела</t>
  </si>
  <si>
    <t>Потешки.Дождик</t>
  </si>
  <si>
    <t>Просто загадки</t>
  </si>
  <si>
    <t>100/80/10</t>
  </si>
  <si>
    <t>Я считаю</t>
  </si>
  <si>
    <t>счет</t>
  </si>
  <si>
    <t>Веселые приключения</t>
  </si>
  <si>
    <t>Воздушный шар</t>
  </si>
  <si>
    <t>Железная дорога</t>
  </si>
  <si>
    <t>Загадочные тайны</t>
  </si>
  <si>
    <t>Необычные открытия</t>
  </si>
  <si>
    <t>Пульт</t>
  </si>
  <si>
    <t>Серия "НАКЛЕЙ И РАСКРАСЬ"</t>
  </si>
  <si>
    <t>Гонки</t>
  </si>
  <si>
    <t>106 наклеек</t>
  </si>
  <si>
    <t>Перейти к аппликациям "Три кота"</t>
  </si>
  <si>
    <t>Перейти к раскраскам "Фиксики"</t>
  </si>
  <si>
    <t>2 вида этой же серии Раскрасок по лицензии "Фиксики" смотрите в блоке "БРЕНДЫ" в начале прайса</t>
  </si>
  <si>
    <t>6 видов этой же серии "Почитаем" по лицензии "Три Богатыря" смотрите в блоке "БРЕНДЫ" в начале прайса</t>
  </si>
  <si>
    <t>Перейти к  "Трем Богатырям"</t>
  </si>
  <si>
    <t>4 вида этой же серии "Я учусь" по лицензии "Три Богатыря" смотрите в блоке "БРЕНДЫ" в начале прайса</t>
  </si>
  <si>
    <t>6 видов этой же серии "Веселая кисточка" по лицензии "Три Богатыря" смотрите в блоке "БРЕНДЫ" в начале прайса</t>
  </si>
  <si>
    <t>4 вида этой же серии "Мини-альбом с наклейками" по лицензии "Три Богатыря" смотрите в блоке "БРЕНДЫ" в начале прайса</t>
  </si>
  <si>
    <t>6 видов этой же серии "Книжка с картинками" по лицензии "Три Богатыря" смотрите в блоке "БРЕНДЫ" в начале прайса</t>
  </si>
  <si>
    <t>Перейти к раскраскам "Три Богатыря"</t>
  </si>
  <si>
    <t>12 видов этой же серии "Звёздочка" по лицензии "Три Богатыря" смотрите в блоке "БРЕНДЫ" в начале прайса</t>
  </si>
  <si>
    <t>На полянке</t>
  </si>
  <si>
    <t>Книжка с наклейками для детей 4-7 лет, формат А4 20х26см, лакированная обложка,  8 страниц с заданиями, играми с наклейками.</t>
  </si>
  <si>
    <t>Компас</t>
  </si>
  <si>
    <t>Фонарик</t>
  </si>
  <si>
    <t>Математика. Складываем и вычитаем</t>
  </si>
  <si>
    <t>12 видов этой же серии "Звёздочка" по лицензии "Фиксики" смотрите в блоке "БРЕНДЫ" в начале прайса</t>
  </si>
  <si>
    <t>Три кота. Дайвинг</t>
  </si>
  <si>
    <t>Три кота. День страшилок</t>
  </si>
  <si>
    <t>Три кота. Заморские гости</t>
  </si>
  <si>
    <t>Три кота. Киностудия</t>
  </si>
  <si>
    <t>Три кота и море приключений. В отпуске</t>
  </si>
  <si>
    <t>Три кота и море приключений. Путешествие</t>
  </si>
  <si>
    <t>Пиши правильно</t>
  </si>
  <si>
    <t>Аппликации А4 серии "Улыбка"</t>
  </si>
  <si>
    <t>30 элементов</t>
  </si>
  <si>
    <t>Бельчонок</t>
  </si>
  <si>
    <t>Серия "ЛЮБИМАЯ КНИЖКА"</t>
  </si>
  <si>
    <t>Книга в твердом переплете 7БЦ, 14 х 20 см, 96 стр, КРАСОЧНЫЕ полноцветные иллюстрации</t>
  </si>
  <si>
    <t>рисованные иллюстрации, сказки: Муха-цокотуха, Слониха читает, Мойдодыр, Черепаха, Телефон, Ёжики смеются, Айболит, Поросенок, Бармалей, Федорино горе, Радость, Закаляка</t>
  </si>
  <si>
    <t>рисованные иллюстрации, сказки: Заяц-хваста, Колобок, Волк и козлята, Кошкин дом, Медведь и стариковы дочки, Петушок и бобовое зёрнышко, Репка, Три поросенка, Курочка-Ряба, Теремок</t>
  </si>
  <si>
    <t>2023</t>
  </si>
  <si>
    <t>Модница</t>
  </si>
  <si>
    <t>Самая красивая</t>
  </si>
  <si>
    <t>Обучение грамоте. Учимся писать буквы. Часть 1</t>
  </si>
  <si>
    <t>Синий трактор</t>
  </si>
  <si>
    <t>Вот так ферма</t>
  </si>
  <si>
    <t>Друзья на ферме</t>
  </si>
  <si>
    <t>На весёлой ферме</t>
  </si>
  <si>
    <t xml:space="preserve">Приключения синего трактора </t>
  </si>
  <si>
    <t>Перейти к мини-альбомам бренда "Три Богатыря"</t>
  </si>
  <si>
    <t>4 вида этой же серии "Мини-альбом с наклейками" по лицензии "Синий трактор" смотрите в блоке "БРЕНДЫ" в начале прайса</t>
  </si>
  <si>
    <t>Перейти к мини-альбомам бренда "Синий трактор"</t>
  </si>
  <si>
    <t>Динозавры</t>
  </si>
  <si>
    <t>Прогулка по морю</t>
  </si>
  <si>
    <t>Аэропорт</t>
  </si>
  <si>
    <t>РАСКРАСКИ с наклейками серии "Я РИСУЮ"</t>
  </si>
  <si>
    <t>47 наклеек</t>
  </si>
  <si>
    <t>Веселая ферма</t>
  </si>
  <si>
    <t>Наше путешествие</t>
  </si>
  <si>
    <t>Наши приключения</t>
  </si>
  <si>
    <t>9785000339992 00052</t>
  </si>
  <si>
    <t>9785000339992 00005</t>
  </si>
  <si>
    <t>9785000339992 00039</t>
  </si>
  <si>
    <t>9785000339992 00014</t>
  </si>
  <si>
    <t>9785000339992 00046</t>
  </si>
  <si>
    <t>9785000339992 00024</t>
  </si>
  <si>
    <t>9785000339992 00047</t>
  </si>
  <si>
    <t>9785000339992 00048</t>
  </si>
  <si>
    <t>9785000339992 00045</t>
  </si>
  <si>
    <t>9785000339992 00022</t>
  </si>
  <si>
    <t>9785000339992 00016</t>
  </si>
  <si>
    <t>9785000339992 00015</t>
  </si>
  <si>
    <t>9785000339992 00023</t>
  </si>
  <si>
    <t>9785000339992 00021</t>
  </si>
  <si>
    <t>9785000339992 00043</t>
  </si>
  <si>
    <t>9785000339992 00042</t>
  </si>
  <si>
    <t>9785000339992 00029</t>
  </si>
  <si>
    <t>9785000339992 00033</t>
  </si>
  <si>
    <t>9785000339992 00040</t>
  </si>
  <si>
    <t>9785000339992 00044</t>
  </si>
  <si>
    <t>9785000339992 00041</t>
  </si>
  <si>
    <t>9785000339992 00030</t>
  </si>
  <si>
    <t>9785000339992 00031</t>
  </si>
  <si>
    <t>9785000339992 00032</t>
  </si>
  <si>
    <t>9785000339992 00034</t>
  </si>
  <si>
    <t>9785000339992 00035</t>
  </si>
  <si>
    <t>9785000339992 00036</t>
  </si>
  <si>
    <t>9785000339992 00037</t>
  </si>
  <si>
    <t>9785000339992 00038</t>
  </si>
  <si>
    <t>9785000339992 00006</t>
  </si>
  <si>
    <t>9785000339992 00019</t>
  </si>
  <si>
    <t>9785000339992 00028</t>
  </si>
  <si>
    <t>9785000339992 00013</t>
  </si>
  <si>
    <t>9785000339992 00017</t>
  </si>
  <si>
    <t>9785000339992 00002</t>
  </si>
  <si>
    <t>9785000339992 00004</t>
  </si>
  <si>
    <t>9785000339992 00053</t>
  </si>
  <si>
    <t>9785000339992 00027</t>
  </si>
  <si>
    <t>9785000339992 00026</t>
  </si>
  <si>
    <t>9785000339992 00020</t>
  </si>
  <si>
    <t>9785000339992 00057</t>
  </si>
  <si>
    <t>9785000339992 00060</t>
  </si>
  <si>
    <t>9785000339992 00050</t>
  </si>
  <si>
    <t>9785000339992 00059</t>
  </si>
  <si>
    <t>9785000339992 00051</t>
  </si>
  <si>
    <t>9785000339992 00049</t>
  </si>
  <si>
    <t>9785000339992 00007</t>
  </si>
  <si>
    <t>9785000339992 00055</t>
  </si>
  <si>
    <t>9785000339992 00012</t>
  </si>
  <si>
    <t>9785000339992 00056</t>
  </si>
  <si>
    <t>9785000339992 00058</t>
  </si>
  <si>
    <t>9785000339992 00008</t>
  </si>
  <si>
    <t>9785000339992 00062</t>
  </si>
  <si>
    <t>9785000339992 00061</t>
  </si>
  <si>
    <t>9785000339992 00010</t>
  </si>
  <si>
    <t>9785000339992 00009</t>
  </si>
  <si>
    <t>Собачка</t>
  </si>
  <si>
    <t>Раскраски с персонажами и кадрами из любимых м/ф "Синий трактор". А4 формат, 20х25 см, МЕЛОВАННАЯ обложка, 8 страниц, 8 картинок для раскрашивания.</t>
  </si>
  <si>
    <t>Дружная ферма</t>
  </si>
  <si>
    <t>Каникулы на ферме</t>
  </si>
  <si>
    <t>Малышам про ферму</t>
  </si>
  <si>
    <t>У нас на ферме</t>
  </si>
  <si>
    <t xml:space="preserve">Книга-АППЛИКАЦИЯ в мягкой обложке, 20 х 25 см, 12 стр., 4 картинки-аппликации с героями м/ф "Синий трактор". Части рисунка нужно вырезать с одних страниц и приклеить на контур на специальных страницах. </t>
  </si>
  <si>
    <t>Веселые друзья</t>
  </si>
  <si>
    <t>Любимая ферма</t>
  </si>
  <si>
    <t>Приключения на ферме</t>
  </si>
  <si>
    <t>Добрым малышам</t>
  </si>
  <si>
    <t xml:space="preserve">Книжки в лакированной обложке, 20х26 см, 4 стр. В каждой - 51 наклейка с героями любимых мультфильмов про Синий трактор. Наклейки можно приклеить на контуры на внутренней стороне обложки, подобрав по силуэту, или  использовать самостоятельно как декоративные элементы. </t>
  </si>
  <si>
    <t>Синий трактор на ферме</t>
  </si>
  <si>
    <t xml:space="preserve">Весёлая прогулка </t>
  </si>
  <si>
    <t xml:space="preserve">Лучшие друзья </t>
  </si>
  <si>
    <t xml:space="preserve">Мы рисуем </t>
  </si>
  <si>
    <t>8 видов этой же серии Раскрасок по лицензии "Синий трактор" смотрите в блоке "БРЕНДЫ" в начале прайса</t>
  </si>
  <si>
    <t>Перейти к раскраскам "Синий трактор"</t>
  </si>
  <si>
    <t>2 вида этой же серии "Книжка с картинками" по лицензии "Синий трактор" смотрите в блоке "БРЕНДЫ" в начале прайса</t>
  </si>
  <si>
    <t>Перейти к "Синий трактор"</t>
  </si>
  <si>
    <t>6 видов этой же серии "Звёздочка" по лицензии "Синий трактор" смотрите в блоке "БРЕНДЫ" в начале прайса</t>
  </si>
  <si>
    <t>Раскраски в яркой МЕЛОВАННОЙ обложке
формата 14х20 см, 8 офсетных страниц, 8 картинок для раскрашивания с образцами для раскрашивания</t>
  </si>
  <si>
    <t>Перейти к  "Синий трактор"</t>
  </si>
  <si>
    <t>Красивые и любимые</t>
  </si>
  <si>
    <t>Синий трактор. Азбука</t>
  </si>
  <si>
    <t>Серия "РАЗВИВАЮЩИЕ КАРТОЧКИ"</t>
  </si>
  <si>
    <t>Карточки по лицензии "Синий трактор" смотрите в блоке "БРЕНДЫ" в начале прайса</t>
  </si>
  <si>
    <t>рисованные иллюстрации, сказки: Колобок, Петушок-золотой гребешок, Волк и козлята, Два жадных медвежонка, Колосок, Зимовье, Теремок; Крылатый, мохнатый и масленый; Лиса, заяц и петух</t>
  </si>
  <si>
    <t xml:space="preserve">Азбука. </t>
  </si>
  <si>
    <t>Комплект из 33 картонных карточек формата 12х12 см  в КАРТОННОЙ УПАКОВКЕ</t>
  </si>
  <si>
    <t>К.Чуковский "Айболит"</t>
  </si>
  <si>
    <t>Посмотри и раскрась</t>
  </si>
  <si>
    <t>Игрушки малышам</t>
  </si>
  <si>
    <t>Учимся читать по слогам</t>
  </si>
  <si>
    <t>Забавные игрушки</t>
  </si>
  <si>
    <t>Игрушки для мальчиков</t>
  </si>
  <si>
    <t>Мир больших машин</t>
  </si>
  <si>
    <t xml:space="preserve">Раскраски на МЕЛОВАННОЙ бумаге формата 16х22 см, 8 страниц. Белые мелованные странички книжек нужно ПОТЕРЕТЬ МОНЕТКОЙ или заштриховать простым карандашом - появится контур  рисунка для раскрашивания.                                                                           </t>
  </si>
  <si>
    <t>Белочка</t>
  </si>
  <si>
    <t>Забавный теленок</t>
  </si>
  <si>
    <t>Храбрый львенок</t>
  </si>
  <si>
    <t>Шаловливый лисенок</t>
  </si>
  <si>
    <t>Замечательный слоненок</t>
  </si>
  <si>
    <t>Косолапый медвежонок</t>
  </si>
  <si>
    <t>Заботливый енот</t>
  </si>
  <si>
    <t>Юля</t>
  </si>
  <si>
    <t>Оля</t>
  </si>
  <si>
    <t>Вика</t>
  </si>
  <si>
    <t>Математика</t>
  </si>
  <si>
    <t>Математика. Учимся считать</t>
  </si>
  <si>
    <t>Обучение грамоте. Развиваем  речь</t>
  </si>
  <si>
    <t>В.Степанов "Бабочка-капустница"</t>
  </si>
  <si>
    <t>В.Степанов "Дорога на мельницу"</t>
  </si>
  <si>
    <t>В.Степанов "Коза-обманщица"</t>
  </si>
  <si>
    <t>Ушинский К.Д. "Маленькие сказки"</t>
  </si>
  <si>
    <t>Кто где живет</t>
  </si>
  <si>
    <t>Вот мы какие</t>
  </si>
  <si>
    <t>Скачать Д Е К Л А Р А Ц И И   О   С О О Т В Е Т С Т В И И на весь товар</t>
  </si>
  <si>
    <t xml:space="preserve"> 2022</t>
  </si>
  <si>
    <t xml:space="preserve"> 2023</t>
  </si>
  <si>
    <t xml:space="preserve">
2022</t>
  </si>
  <si>
    <t xml:space="preserve">Азбука малышам </t>
  </si>
  <si>
    <t xml:space="preserve">Лучшая раскраска </t>
  </si>
  <si>
    <t>Маленькие модницы</t>
  </si>
  <si>
    <t xml:space="preserve">Мир принцесс </t>
  </si>
  <si>
    <t xml:space="preserve">Модные принцессы </t>
  </si>
  <si>
    <t xml:space="preserve">Сказочные принцессы </t>
  </si>
  <si>
    <t xml:space="preserve">Тебе, малыш </t>
  </si>
  <si>
    <t>Для девочек</t>
  </si>
  <si>
    <t>Едем, плаваем, летаем 6+</t>
  </si>
  <si>
    <t xml:space="preserve">Мои любимые принцессы </t>
  </si>
  <si>
    <t>Супер гонки</t>
  </si>
  <si>
    <t>Азбука в загадках</t>
  </si>
  <si>
    <t>Азбука по слогам</t>
  </si>
  <si>
    <t>Веселый огород</t>
  </si>
  <si>
    <t>Веселые зверята / прописи</t>
  </si>
  <si>
    <t>Маленьким художникам</t>
  </si>
  <si>
    <t>Я самая красивая</t>
  </si>
  <si>
    <t>Удивительные принцессы</t>
  </si>
  <si>
    <t>Супергрузовики</t>
  </si>
  <si>
    <t>Панда</t>
  </si>
  <si>
    <t>Подъемный кран</t>
  </si>
  <si>
    <t>6 элементов</t>
  </si>
  <si>
    <t>Для Мальчиков</t>
  </si>
  <si>
    <t xml:space="preserve"> Пишем буквы и читаем </t>
  </si>
  <si>
    <t>Прописные буквы</t>
  </si>
  <si>
    <t>Печатные буквы</t>
  </si>
  <si>
    <t>Т.Горбачева
Печатные буквы</t>
  </si>
  <si>
    <t>Т.Горбачева
Печатные буквы, цифры, рисунки по контуру</t>
  </si>
  <si>
    <t>Рисунки по контуру</t>
  </si>
  <si>
    <t>Т.Горбачева
Цифры и рисунки по контуру</t>
  </si>
  <si>
    <t>Т.Горбачева
Рисунки по контуру</t>
  </si>
  <si>
    <t>Т.Горбачева
Цифры</t>
  </si>
  <si>
    <t>Цифры, рисунки по контуру</t>
  </si>
  <si>
    <t xml:space="preserve">Т.Горбачева
</t>
  </si>
  <si>
    <t>Татьяна Горбачёва
Прописные буквы</t>
  </si>
  <si>
    <t>Татьяна Горбачёва
Печатные буквы</t>
  </si>
  <si>
    <t>Татьяна Горбачёва
Цифры</t>
  </si>
  <si>
    <t>А.Барто "Стихи"</t>
  </si>
  <si>
    <t>Как умываются зверята?</t>
  </si>
  <si>
    <t>Мышка. Потешки</t>
  </si>
  <si>
    <t>Аня</t>
  </si>
  <si>
    <t xml:space="preserve">Чудесные сказки </t>
  </si>
  <si>
    <t>Игрушки и зверюшки</t>
  </si>
  <si>
    <t>Обучение грамоте. Учимся писать буквы и слова. Часть 3</t>
  </si>
  <si>
    <t>Милый щенок</t>
  </si>
  <si>
    <t>К. Чуковский "Телефон"</t>
  </si>
  <si>
    <t>Красная шапочка</t>
  </si>
  <si>
    <t>Кошкин дом</t>
  </si>
  <si>
    <t>Кто как умывается</t>
  </si>
  <si>
    <t xml:space="preserve"> "СОЛНЫШКО" Книги на КАРТОНЕ, 16 х 22 см, 8 стр, бумвиниловый корешок</t>
  </si>
  <si>
    <t xml:space="preserve"> "СОЛНЫШКО" Книги на КАРТОНЕ, 15 х 21 см, 8 стр, цельнокрытые</t>
  </si>
  <si>
    <t>Книги на КАРТОНе серий "В ПОДАРОК СКАЗКА", "СОЛНЫШКО"</t>
  </si>
  <si>
    <t>Серия "ЗВЁЗДОЧКА"</t>
  </si>
  <si>
    <t>Бурёнка Даша</t>
  </si>
  <si>
    <t>нов!</t>
  </si>
  <si>
    <t>Крупный контур</t>
  </si>
  <si>
    <t>Весёлые друзья</t>
  </si>
  <si>
    <t>Приключения друзей</t>
  </si>
  <si>
    <t>Зверюшки и игрушки</t>
  </si>
  <si>
    <t>Книга-АППЛИКАЦИЯ в мягкой обложке,
14 х 20 см, 14 стр., 4 картинки-аппликации
с героями м/ф "Бурёнка Даша"</t>
  </si>
  <si>
    <t>Веселая игра</t>
  </si>
  <si>
    <t>Веселая семья</t>
  </si>
  <si>
    <t>Вырезаем вместе</t>
  </si>
  <si>
    <t>Лучшие рисунки</t>
  </si>
  <si>
    <t>Раскрашиваем вместе</t>
  </si>
  <si>
    <t>Части рисунка
нужно вырезать с одних страниц и приклеить
на контур на специальных страницах.</t>
  </si>
  <si>
    <t>Раскраска формата 14х20 см,
14 полноЦВЕТНЫХ стр. на офсете
с ОБРАЗЦАМИ для раскрашивания.
С героями м/ф "Бурёнка Даша".</t>
  </si>
  <si>
    <t>Раскраски с персонажами и кадрами из уникального мультипликационного караоке-проекта "Бурёнка Даша". А4 формат, 20х25 см, МЕЛОВАННАЯ обложка, 8 страниц, 8 картинок для раскрашивания.</t>
  </si>
  <si>
    <t>Серия "Раскраска"</t>
  </si>
  <si>
    <t>Серия "Аппликации" А5</t>
  </si>
  <si>
    <r>
      <t xml:space="preserve">Формат 20,5х28 см, 32 стр, ПЛОТНЫЕ листы офсетной бумаги, раскрашиваются КРАСКАМИ, ФЛОМАСТЕРАМИ, карандашами. Раскрашенные иллюстрации </t>
    </r>
    <r>
      <rPr>
        <b/>
        <sz val="14"/>
        <color indexed="17"/>
        <rFont val="Tahoma"/>
        <family val="2"/>
        <charset val="204"/>
      </rPr>
      <t>НЕ ПРОСВЕЧИВАЮТСЯ</t>
    </r>
    <r>
      <rPr>
        <b/>
        <sz val="12"/>
        <color indexed="17"/>
        <rFont val="Tahoma"/>
        <family val="2"/>
        <charset val="204"/>
      </rPr>
      <t xml:space="preserve"> на обратной стороне! 
</t>
    </r>
    <r>
      <rPr>
        <b/>
        <u/>
        <sz val="16"/>
        <color indexed="10"/>
        <rFont val="Tahoma"/>
        <family val="2"/>
        <charset val="204"/>
      </rPr>
      <t>Цена до АКЦИИ 130 р</t>
    </r>
  </si>
  <si>
    <r>
      <t xml:space="preserve">Раскраски с НАКЛЕЙКАМИ в мягкой МЕЛОВАННОЙ обложке формата 20,5х28 см на 32 страницах, стикер 41х23 см, цветные странички (красочность 2+0) с увлекательными заданиями!
</t>
    </r>
    <r>
      <rPr>
        <b/>
        <u/>
        <sz val="16"/>
        <color indexed="10"/>
        <rFont val="Tahoma"/>
        <family val="2"/>
        <charset val="204"/>
      </rPr>
      <t>Цена до АКЦИИ 184 р</t>
    </r>
  </si>
  <si>
    <r>
      <t xml:space="preserve">Раскраска-альбом в мягкой МЕЛОВАННОЙ обложке формата 20 х 14 см, 32 стр, с НАКЛЕЙКАМИ - образцами для раскрашивания
</t>
    </r>
    <r>
      <rPr>
        <b/>
        <u/>
        <sz val="16"/>
        <color indexed="10"/>
        <rFont val="Tahoma"/>
        <family val="2"/>
        <charset val="204"/>
      </rPr>
      <t>Цена до АКЦИИ 130 р</t>
    </r>
  </si>
  <si>
    <r>
      <rPr>
        <b/>
        <sz val="12"/>
        <color indexed="17"/>
        <rFont val="Tahoma"/>
        <family val="2"/>
        <charset val="204"/>
      </rPr>
      <t xml:space="preserve">Комплекты из 33 картонных карточек формата 12х12 см  в КАРТОННОЙ УПАКОВКЕ
</t>
    </r>
    <r>
      <rPr>
        <b/>
        <u/>
        <sz val="16"/>
        <color indexed="10"/>
        <rFont val="Tahoma"/>
        <family val="2"/>
        <charset val="204"/>
      </rPr>
      <t>Цена до АКЦИИ 178 р</t>
    </r>
  </si>
  <si>
    <t xml:space="preserve">СУПЕРРАСКРАСКИ серии "ВЕСЁЛАЯ КИСТОЧКА"
</t>
  </si>
  <si>
    <t>Аппликации для ДЕВОЧЕК</t>
  </si>
  <si>
    <t>Аппликации для МАЛЬЧИКОВ</t>
  </si>
  <si>
    <t>Раскраски для МАЛЫШЕЙ</t>
  </si>
  <si>
    <t>Для малышей 3-5 лет</t>
  </si>
  <si>
    <t>Для детей 4-7 лет</t>
  </si>
  <si>
    <t>Цифры и рисунки по контуру</t>
  </si>
  <si>
    <t>От точки к точке, рисунки по
 контуру</t>
  </si>
  <si>
    <t>2020/
2023</t>
  </si>
  <si>
    <t>2022/
2023</t>
  </si>
  <si>
    <t>2022/
 2023</t>
  </si>
  <si>
    <t>4 вида этой же серии Раскрасок по лицензии "Буренка Даша" смотрите в блоке "БРЕНДЫ" в начале прайса</t>
  </si>
  <si>
    <t>Перейти к аппликациям "Бурёнка Даша"</t>
  </si>
  <si>
    <t>5 вида этой же серии "Аппликации" по лицензии "Бурёнка Даша" смотрите в блоке "БРЕНДЫ" в начале прайса</t>
  </si>
  <si>
    <t>Перейти к раскраскам "Бурёнка Даша"</t>
  </si>
  <si>
    <t>4 вида этой же серии "Звёздочка" по лицензии "Бурёнка Даша" смотрите в блоке "БРЕНДЫ" в начале прайса</t>
  </si>
  <si>
    <t>Север-Юг-Восток-Запад</t>
  </si>
  <si>
    <t>Птицы</t>
  </si>
  <si>
    <t>Полезные машины вокруг нас</t>
  </si>
  <si>
    <t>Любимые собаки</t>
  </si>
  <si>
    <t>Как себя вести</t>
  </si>
  <si>
    <t>Измерения</t>
  </si>
  <si>
    <t>Знакомые птицы</t>
  </si>
  <si>
    <t>Если хочешь быть здоров</t>
  </si>
  <si>
    <t>В саду</t>
  </si>
  <si>
    <t>Букварь. Горбачева Т.А.</t>
  </si>
  <si>
    <r>
      <t xml:space="preserve">Книга-АППЛИКАЦИЯ в мягкой обложке, 20 х 25 см, 12 стр., 4 картинки-аппликации с героями м/ф "Три кота". Части рисунка нужно вырезать с одних страниц и приклеить на контур на специальных страницах. 
</t>
    </r>
    <r>
      <rPr>
        <b/>
        <u/>
        <sz val="16"/>
        <color indexed="10"/>
        <rFont val="Tahoma"/>
        <family val="2"/>
        <charset val="204"/>
      </rPr>
      <t>Цена до АКЦИИ 70 р</t>
    </r>
  </si>
  <si>
    <t xml:space="preserve">
 2023</t>
  </si>
  <si>
    <t>9785912820113</t>
  </si>
  <si>
    <t>Время и времена года</t>
  </si>
  <si>
    <t>Овощи 0+</t>
  </si>
  <si>
    <t>Правила личной гигиены 00018 0+</t>
  </si>
  <si>
    <t>Слоговая таблица НШ 00003 0+</t>
  </si>
  <si>
    <t>9785000339992 00003</t>
  </si>
  <si>
    <t>9785000339992 00018</t>
  </si>
  <si>
    <t>Азбука и счет разрезная</t>
  </si>
  <si>
    <t>9785000339992 00001</t>
  </si>
  <si>
    <t>Разрезная азбука и счет</t>
  </si>
  <si>
    <t>9785912822988</t>
  </si>
  <si>
    <t>Книга на офсете в мягкой обложке, 14 х 20 см, 12 стр +обложка. Лучшие СКАЗКИ - в этой серии!</t>
  </si>
  <si>
    <t>Игрушка-головоломка
Картонный пазл 13х18 см на картонной подложке - рамке для собирания пазла</t>
  </si>
  <si>
    <t>Лисичка</t>
  </si>
  <si>
    <t>Мышонок</t>
  </si>
  <si>
    <t>Для самых маленьких</t>
  </si>
  <si>
    <t>Лучшая раскраска</t>
  </si>
  <si>
    <t>Маленький художник</t>
  </si>
  <si>
    <t>Мои картинки</t>
  </si>
  <si>
    <t>Яркие краски</t>
  </si>
  <si>
    <t>Гуси-лебеди 6+</t>
  </si>
  <si>
    <t xml:space="preserve">Коза-дереза </t>
  </si>
  <si>
    <t>РАСКРАСКА ПАЛЬЧИКАМИ серии "Моя первая раскраска"</t>
  </si>
  <si>
    <t>Раскраски "Рисуем ПАЛЬЧИКАМИ", формата 20х25 см. Картонная мелованная обложка,  8 страниц на офсете с ОБРАЗЦАМИ для раскрашивания. 7 картинок для раскрашивания</t>
  </si>
  <si>
    <t>ПЛАКАТЫ на картоне 
Морфологический разбор</t>
  </si>
  <si>
    <t>50х70 см</t>
  </si>
  <si>
    <t>ПЛАКАТЫ  издательства "Линг" на картоне</t>
  </si>
  <si>
    <t xml:space="preserve">
Тематические плакаты формата 50х70 см.</t>
  </si>
  <si>
    <r>
      <t xml:space="preserve">АКЦИЯ!!!
</t>
    </r>
    <r>
      <rPr>
        <b/>
        <sz val="22"/>
        <color indexed="10"/>
        <rFont val="Tahoma"/>
        <family val="2"/>
        <charset val="204"/>
      </rPr>
      <t>4 по цене 1</t>
    </r>
    <r>
      <rPr>
        <b/>
        <sz val="16"/>
        <color indexed="10"/>
        <rFont val="Tahoma"/>
        <family val="2"/>
        <charset val="204"/>
      </rPr>
      <t xml:space="preserve">
</t>
    </r>
    <r>
      <rPr>
        <b/>
        <u/>
        <sz val="16"/>
        <color indexed="10"/>
        <rFont val="Tahoma"/>
        <family val="2"/>
        <charset val="204"/>
      </rPr>
      <t>Цена до АКЦИИ 45р</t>
    </r>
  </si>
  <si>
    <t>2024</t>
  </si>
  <si>
    <r>
      <t>РАСКРАСКА+АППЛИКАЦИЯ в серии "</t>
    </r>
    <r>
      <rPr>
        <b/>
        <sz val="20"/>
        <color indexed="12"/>
        <rFont val="Microsoft Sans Serif"/>
        <family val="2"/>
        <charset val="204"/>
      </rPr>
      <t>ПРИКЛЕЙ-КА</t>
    </r>
    <r>
      <rPr>
        <b/>
        <sz val="18"/>
        <color indexed="12"/>
        <rFont val="Microsoft Sans Serif"/>
        <family val="2"/>
        <charset val="204"/>
      </rPr>
      <t>"</t>
    </r>
  </si>
  <si>
    <t>Три кота и море приключений. Веселый отпуск</t>
  </si>
  <si>
    <t>Три кота и море приключений. Наше лето</t>
  </si>
  <si>
    <t>Три кота и море приключений. Приключения на море</t>
  </si>
  <si>
    <t>Три кота. Дом на колесах</t>
  </si>
  <si>
    <t>Три кота. Домик на дереве</t>
  </si>
  <si>
    <t>Три кота. Лесные котики</t>
  </si>
  <si>
    <t>Три кота. Молочный зуб</t>
  </si>
  <si>
    <t>Три кота. Осьминожка</t>
  </si>
  <si>
    <t>Три кота. Папино кафе</t>
  </si>
  <si>
    <t>Три кота. Шаг навстречу</t>
  </si>
  <si>
    <t>Три кота. Язык дружбы</t>
  </si>
  <si>
    <t>Три Кота</t>
  </si>
  <si>
    <t>РАСКРАСКА с героями м/ф "Три кота" с элементами АППЛИКАЦИИ, в мягкой обложке формата 14 х 20 см, 14 страниц, 8 картинок. Некоторые ФРАГМЕНТЫ рисунка нужно ВЫРЕЗАТЬ с одних страниц и приклеить на контур, другие ФРАГМЕНТЫ картинки надо РАСКРАСИТЬ. С цветными ОБРАЗЦАМИ. Простые контуры. Крупные элементы для вырезания. Для детей 3-6 лет</t>
  </si>
  <si>
    <t>Три кота и море приключений</t>
  </si>
  <si>
    <t>Три кота. Торт в подарок</t>
  </si>
  <si>
    <t>ТРИ КОТА. Аппликации А5</t>
  </si>
  <si>
    <t>ТРИ КОТА. Аппликации А4 серии "Улыбка"</t>
  </si>
  <si>
    <t>5 видов этой же серии "Аппликации" по лицензии "Три Кота" смотрите в блоке "БРЕНДЫ" в начале прайса</t>
  </si>
  <si>
    <t>В нашем лесу</t>
  </si>
  <si>
    <t>Три богатыря и Конь Юлий</t>
  </si>
  <si>
    <t xml:space="preserve">6 видов этой же серии "Аппликации Улыбка" по лицензии "Синий трактор" смотрите в блоке "БРЕНДЫ" </t>
  </si>
  <si>
    <t xml:space="preserve">
2024</t>
  </si>
  <si>
    <t>Сад и огород</t>
  </si>
  <si>
    <t>Весёлые уроки</t>
  </si>
  <si>
    <t>Любимые занятия</t>
  </si>
  <si>
    <t>Смешные зверята</t>
  </si>
  <si>
    <t>Что мы любим делать</t>
  </si>
  <si>
    <t>Весёлые картинки</t>
  </si>
  <si>
    <t>Озорные малыши</t>
  </si>
  <si>
    <t>БРЕНДЫ</t>
  </si>
  <si>
    <t>Почитаем. Т. Горбачева. Счет</t>
  </si>
  <si>
    <t>Для девочки</t>
  </si>
  <si>
    <t>Малыши</t>
  </si>
  <si>
    <t>Спецтранспорт</t>
  </si>
  <si>
    <t>Математика. Складываем и вычитаем до 20. Часть 1</t>
  </si>
  <si>
    <t>Математика. Складываем и вычитаем до 20. Часть 2</t>
  </si>
  <si>
    <t>Обучение грамоте. Для тех, кто не любит читать. Часть 1</t>
  </si>
  <si>
    <t xml:space="preserve">Для мальчиков </t>
  </si>
  <si>
    <t>Счёт</t>
  </si>
  <si>
    <t xml:space="preserve">Раскраска-блокнот. Мелованная обложка, А5 формат, 14х20см, 8 страниц на офсете, 8 картинок для раскрашивания. </t>
  </si>
  <si>
    <t>Рабочие тетради в плотной офсетной обложке, 16,5 х 20,5см, 32 стр.  Серия обучающих пособий для развития логического мышления и внимания у детей</t>
  </si>
  <si>
    <t>Одежда и обувь</t>
  </si>
  <si>
    <t>К.Чуковский Мойдодыр</t>
  </si>
  <si>
    <t>К.Чуковский "Муха-Цокотуха"</t>
  </si>
  <si>
    <r>
      <t xml:space="preserve">Раскраска-активити с НАКЛЕЙКАМИ-образцами для раскрашивания формата 25 х 20 см, 8 стр
</t>
    </r>
    <r>
      <rPr>
        <b/>
        <u/>
        <sz val="16"/>
        <color indexed="10"/>
        <rFont val="Tahoma"/>
        <family val="2"/>
        <charset val="204"/>
      </rPr>
      <t>Цена до АКЦИИ 178 р</t>
    </r>
  </si>
  <si>
    <t>Книги для обучения алфавиту и счету+ развивающие карточки</t>
  </si>
  <si>
    <t>Английская азбука
Книга на офсете в мягкой обложке, 14 х 20 см, 12 стр +обложка. Лучшие СКАЗКИ - в этой серии!</t>
  </si>
  <si>
    <t>Азбука в стихах, пушистики
Книга на офсете в мелованной обложке, 13 х 20 см, 16 стр.+обложка. Самые ПЕРВЫЕ СКАЗКИ - в этой серии!</t>
  </si>
  <si>
    <t xml:space="preserve">Книга на офсете в мягкой обложке, 14 х 20 см, 12 стр +обложка. </t>
  </si>
  <si>
    <t>Книги формата 16х22 см. в яркой МЕЛОВАННОЙ обложке 4+0, блок 8 стр. Текст разделен ПО СЛОГАМ!</t>
  </si>
  <si>
    <t>Слова и предложения по слогам
Книги формата 14х20 см, 14 полноЦВЕТНЫХ стр. на офсете.                                                                 Текст разделен ПО СЛОГАМ!</t>
  </si>
  <si>
    <t>Сказка</t>
  </si>
  <si>
    <r>
      <t xml:space="preserve">Владимир Степанов,   </t>
    </r>
    <r>
      <rPr>
        <sz val="8"/>
        <rFont val="Tahoma"/>
        <family val="2"/>
        <charset val="204"/>
      </rPr>
      <t xml:space="preserve">                               сказка</t>
    </r>
  </si>
  <si>
    <r>
      <t xml:space="preserve">Ушинский К.Д.,   </t>
    </r>
    <r>
      <rPr>
        <sz val="8"/>
        <rFont val="Tahoma"/>
        <family val="2"/>
        <charset val="204"/>
      </rPr>
      <t xml:space="preserve">                               сказка</t>
    </r>
  </si>
  <si>
    <t>Правила дорожного движения Светофор</t>
  </si>
  <si>
    <t>86 наклеек</t>
  </si>
  <si>
    <t>Алина</t>
  </si>
  <si>
    <t xml:space="preserve">Правила дорожного движения </t>
  </si>
  <si>
    <t>Стихи</t>
  </si>
  <si>
    <t>сказки: Краденое солнце, Тараканище, Топтыгин и Лиса, Путаница</t>
  </si>
  <si>
    <r>
      <t>Владимир Степанов</t>
    </r>
    <r>
      <rPr>
        <sz val="8"/>
        <rFont val="Tahoma"/>
        <family val="2"/>
        <charset val="204"/>
      </rPr>
      <t>,                                                             стихи и сказки,</t>
    </r>
  </si>
  <si>
    <t>сказки: Айболит, Бармалей, Федорино горе</t>
  </si>
  <si>
    <t>Правила дорожного движения с наклейками 
Серия " Весёлые уроки"</t>
  </si>
  <si>
    <t xml:space="preserve">Книга для детей 5-7 лет про правила дорожного движения. Формат 20х26 см, 8 страниц с вопросами + 2 страницы наклеек (86 наклеек), мелованная обложка. </t>
  </si>
  <si>
    <t>2025</t>
  </si>
  <si>
    <t>Капибара</t>
  </si>
  <si>
    <t>Любимые стихи и сказки. К.Чуковский")</t>
  </si>
  <si>
    <t>Наши сказки</t>
  </si>
  <si>
    <t>Совёнок</t>
  </si>
  <si>
    <t>Весёлые капибары</t>
  </si>
  <si>
    <t>Забавные капибары</t>
  </si>
  <si>
    <t>Милая капибара</t>
  </si>
  <si>
    <t>РАСКРАСКИ с ОБРАЗЦАМИ для раскрашивания "Капибары"</t>
  </si>
  <si>
    <t>Раскраски формата А5, размер  14х20 см с 14 полноЦВЕТНЫМИ стр. на офсете с ОБРАЗЦАМИ для раскрашивания, 14 картинок для раскрашивания, мелованная обложка</t>
  </si>
  <si>
    <t>октябрь
2025</t>
  </si>
  <si>
    <t>Самые большие машины</t>
  </si>
  <si>
    <t>2019/
2025</t>
  </si>
  <si>
    <t>Веселым деткам</t>
  </si>
  <si>
    <t>РАСПРОДАЖА 2026</t>
  </si>
  <si>
    <t>январь
2026</t>
  </si>
  <si>
    <t>2024/
январь
2026</t>
  </si>
  <si>
    <t>Тигрёнок</t>
  </si>
  <si>
    <t>Моя принцесса</t>
  </si>
  <si>
    <t>Раскраски серии "Весёлый художник"</t>
  </si>
  <si>
    <t xml:space="preserve">РАСКРАСКИ </t>
  </si>
  <si>
    <t>Вырезалки</t>
  </si>
  <si>
    <r>
      <rPr>
        <b/>
        <sz val="10"/>
        <color indexed="17"/>
        <rFont val="Tahoma"/>
        <family val="2"/>
        <charset val="204"/>
      </rPr>
      <t xml:space="preserve">Красочные книжки для первого чтения в лакированной обложке с лощеными страницами.Формат: 20 х 26 см, 8 стр. + 2 стр. наклеек. Текст крупный и разделен на слоги. 82 наклейки в каждой книге: "приклей - подбери по тени" и "приклей по заданию к прочитанному тексту". </t>
    </r>
    <r>
      <rPr>
        <b/>
        <sz val="12"/>
        <color indexed="17"/>
        <rFont val="Tahoma"/>
        <family val="2"/>
        <charset val="204"/>
      </rPr>
      <t xml:space="preserve">
</t>
    </r>
    <r>
      <rPr>
        <b/>
        <u/>
        <sz val="18"/>
        <color indexed="10"/>
        <rFont val="Tahoma"/>
        <family val="2"/>
        <charset val="204"/>
      </rPr>
      <t>Цена до АКЦИИ 124 р</t>
    </r>
  </si>
  <si>
    <r>
      <rPr>
        <b/>
        <sz val="10"/>
        <color indexed="17"/>
        <rFont val="Tahoma"/>
        <family val="2"/>
        <charset val="204"/>
      </rPr>
      <t xml:space="preserve">Книжки в лакированной обложке, 20х26 см, 4 стр. В каждой - 51 наклейка с героями любимых мультфильмов про трех богатырей и коня Юлия. Наклейки можно приклеить на контуры на внутренней стороне обложки, подобрав по силуэту, или  использовать самостоятельно как декоративные элементы. </t>
    </r>
    <r>
      <rPr>
        <b/>
        <sz val="12"/>
        <color indexed="17"/>
        <rFont val="Tahoma"/>
        <family val="2"/>
        <charset val="204"/>
      </rPr>
      <t xml:space="preserve">
</t>
    </r>
    <r>
      <rPr>
        <b/>
        <u/>
        <sz val="16"/>
        <color indexed="10"/>
        <rFont val="Tahoma"/>
        <family val="2"/>
        <charset val="204"/>
      </rPr>
      <t>Цена до АКЦИИ 98 р</t>
    </r>
  </si>
  <si>
    <t>Бумага цветная "Jungle"</t>
  </si>
  <si>
    <t xml:space="preserve"> Бумага цветная, односторонняя, А4, 
в папке из мелованного картона 240 г/м с одним клапаном. 
 Предназначена для создания аппликаций и поделок из бумаги.</t>
  </si>
  <si>
    <t>нов</t>
  </si>
  <si>
    <t>Цветная бумага /крокодил</t>
  </si>
  <si>
    <t xml:space="preserve">
 16листов, 8 цветов,
офсет 65 г/м
</t>
  </si>
  <si>
    <t>Цветная бумага/лягушка</t>
  </si>
  <si>
    <t xml:space="preserve"> 16 листов, 8 цветов, 
офсет 100 г/м
</t>
  </si>
  <si>
    <t>Картон "Jungle"</t>
  </si>
  <si>
    <t>А4 формат, односторонний
в папке из мелованного картон 240 г/м</t>
  </si>
  <si>
    <t>Цветной картон/ волшебный</t>
  </si>
  <si>
    <t>Немелованный
10 листов, 10 цветов,
 картон 190-210 г/м 
папка с одним клапаном</t>
  </si>
  <si>
    <t>Цветной картон /синий</t>
  </si>
  <si>
    <t xml:space="preserve">
Мелованный
16 листов, 8 цветов,
картон 200-240 г/м
папка с одним клапаном</t>
  </si>
  <si>
    <t>Цветной картон/жираф</t>
  </si>
  <si>
    <t xml:space="preserve">
Мелованный
8 цветов, 8 листов,
картон 200-240 г/м
папка с одним клапаном</t>
  </si>
  <si>
    <t>Цветной картон/красный</t>
  </si>
  <si>
    <t>Немелованный
16 листов, 8 цветов, 
картон 190-210 г/м
папка с одним клапаном</t>
  </si>
  <si>
    <r>
      <rPr>
        <b/>
        <sz val="12"/>
        <color rgb="FF00B050"/>
        <rFont val="Tahoma"/>
        <family val="2"/>
        <charset val="204"/>
      </rPr>
      <t>Книжки в мелованной обложке, 21х28 см, 24 стр. В каждой - 2 разворота с наклейками - одежда, обувь, аксессуары для кукол и украшения. На страницах книжек более 15! кукол, которым нужно подобрать одежду, аксессуары, сделать маникюр.</t>
    </r>
    <r>
      <rPr>
        <b/>
        <sz val="12"/>
        <color indexed="10"/>
        <rFont val="Tahoma"/>
        <family val="2"/>
        <charset val="204"/>
      </rPr>
      <t xml:space="preserve">
</t>
    </r>
    <r>
      <rPr>
        <b/>
        <u/>
        <sz val="18"/>
        <color indexed="10"/>
        <rFont val="Tahoma"/>
        <family val="2"/>
        <charset val="204"/>
      </rPr>
      <t>ЦЕНА ДО АКЦИИ 217р</t>
    </r>
  </si>
  <si>
    <t>Кодовый замок</t>
  </si>
  <si>
    <t>Нажмите на название понравившейся книги - можно просмотреть обложку, странички и описание книги</t>
  </si>
  <si>
    <t>апрель
2026</t>
  </si>
  <si>
    <t>Рисуем по контуру</t>
  </si>
  <si>
    <t>2024/
апрель 2026</t>
  </si>
  <si>
    <t>2023/
апрель 2026</t>
  </si>
  <si>
    <t xml:space="preserve">
апрель 
2026</t>
  </si>
  <si>
    <t>Цвет</t>
  </si>
  <si>
    <t>Добрые загадки</t>
  </si>
  <si>
    <t>Вентилятор</t>
  </si>
  <si>
    <t>Твоя первая раскраска</t>
  </si>
  <si>
    <t>Я рисую принцессу</t>
  </si>
  <si>
    <t xml:space="preserve"> В.Степанов  "Кот- рукодельник"</t>
  </si>
  <si>
    <t>Король-лягушонок</t>
  </si>
  <si>
    <t xml:space="preserve">Дикие животные </t>
  </si>
  <si>
    <t>Безопасность в доме</t>
  </si>
  <si>
    <t>Местоположение</t>
  </si>
  <si>
    <r>
      <t xml:space="preserve">Книга в твердом переплете 7БЦ, 20 х 27 см, 32 стр, КРАСОЧНЫЕ полноцветные иллюстрации
</t>
    </r>
    <r>
      <rPr>
        <b/>
        <u/>
        <sz val="14"/>
        <color indexed="10"/>
        <rFont val="Tahoma"/>
        <family val="2"/>
        <charset val="204"/>
      </rPr>
      <t>ЦЕНА ДО АКЦИИ 378р</t>
    </r>
  </si>
  <si>
    <r>
      <t xml:space="preserve">Книга в твердом переплете 7БЦ, 14 х 20 см, 48 стр, КРАСОЧНЫЕ полноцветные иллюстрации
</t>
    </r>
    <r>
      <rPr>
        <b/>
        <u/>
        <sz val="12"/>
        <color indexed="10"/>
        <rFont val="Tahoma"/>
        <family val="2"/>
        <charset val="204"/>
      </rPr>
      <t>ЦЕНА ДО АКЦИИ 173р</t>
    </r>
  </si>
  <si>
    <r>
      <t xml:space="preserve">Книги на КАРТОНЕ цельнокрытые, 10 х 14 см., 10 стр., УФ-лакировка обложки. Странички в книге разрезаны на две части. Нужно подобрать части картинки друг к другу.
</t>
    </r>
    <r>
      <rPr>
        <b/>
        <u/>
        <sz val="12"/>
        <color indexed="10"/>
        <rFont val="Tahoma"/>
        <family val="2"/>
        <charset val="204"/>
      </rPr>
      <t>ЦЕНА ДО АКЦИИ 73,6р</t>
    </r>
  </si>
  <si>
    <r>
      <t xml:space="preserve">Книги на КАРТОНЕ цельнокрытые, 10 х 14 см, 8 стр, УФ-лакировка обложки
</t>
    </r>
    <r>
      <rPr>
        <b/>
        <u/>
        <sz val="12"/>
        <color indexed="10"/>
        <rFont val="Tahoma"/>
        <family val="2"/>
        <charset val="204"/>
      </rPr>
      <t>ЦЕНА ДО АКЦИИ 60р</t>
    </r>
  </si>
  <si>
    <r>
      <t xml:space="preserve">Книжка-мозаика с МНОГОРАЗОВЫМИ наклейками для детей 4-7 лет. Формат 16х22 см, игровое поле 32х22 см, 4 страницы с образцами готовых картинок + полноразмерный разворот с наклейками. 
</t>
    </r>
    <r>
      <rPr>
        <b/>
        <u/>
        <sz val="12"/>
        <color indexed="10"/>
        <rFont val="Tahoma"/>
        <family val="2"/>
        <charset val="204"/>
      </rPr>
      <t>ЦЕНА ДО АКЦИИ 85р</t>
    </r>
  </si>
  <si>
    <t xml:space="preserve"> Прайс-лист на июнь</t>
  </si>
  <si>
    <t>Картонный пазл 16х24 см на картонной подложке - рамке для собирания пазла.
24 элемента</t>
  </si>
  <si>
    <t>В гостях у сказки</t>
  </si>
  <si>
    <t>Озорной бобренок</t>
  </si>
  <si>
    <t>Кабриолет</t>
  </si>
  <si>
    <t>Знакомимся с техникой</t>
  </si>
  <si>
    <t>Скажи, кто это</t>
  </si>
  <si>
    <t>Гадкий утенок</t>
  </si>
  <si>
    <t>Полетели-поехали</t>
  </si>
  <si>
    <t>Термометр</t>
  </si>
  <si>
    <t>Акция "Лето"
с 1 июня по 31 августа 2026 г.</t>
  </si>
  <si>
    <t>Вес вашего заказа, кг.:</t>
  </si>
  <si>
    <t>Размер вашей скидки составляет:</t>
  </si>
  <si>
    <t>Сумма вашего заказа, руб.:</t>
  </si>
  <si>
    <t>Расчетный объем вашего заказа, куб.м.:</t>
  </si>
  <si>
    <t>Вес вашего заказа, кг</t>
  </si>
  <si>
    <t>акция</t>
  </si>
  <si>
    <t xml:space="preserve">Части рисунка нужно вырезать с одних страниц и приклеить на контур на специальных страницах. </t>
  </si>
  <si>
    <t xml:space="preserve">Части рисунка с героями м/ф "Три кота" нужно вырезать с одних страниц и приклеить на контур на специальных страницах. </t>
  </si>
  <si>
    <t>Некоторые ФРАГМЕНТЫ рисунка нужно ВЫРЕЗАТЬ с одних страниц и приклеить на контур, другие ФРАГМЕНТЫ картинки надо РАСКРАСИТЬ. С цветными ОБРАЗЦАМИ.</t>
  </si>
  <si>
    <t xml:space="preserve">Раскраска с персонажами и кадрами из любимых м/ф "Синий трактор". </t>
  </si>
  <si>
    <t>Раскраска с животными</t>
  </si>
  <si>
    <t xml:space="preserve">Раскраска с персонажами и кадрами из любимых м/ф про Фиксиков. </t>
  </si>
  <si>
    <t>Раскраска с НАКЛЕЙКАМИ
32 наклейки</t>
  </si>
  <si>
    <t>Раскраска-гармошка</t>
  </si>
  <si>
    <t>сказка по слогам</t>
  </si>
  <si>
    <t>сказка по мотивам Афанасьева А.Н.</t>
  </si>
  <si>
    <t>Странички в книге разрезаны на две части. Нужно подобрать части картинки друг к другу.</t>
  </si>
  <si>
    <t>Серия "Капелька"
Книга в твердом переплете 7БЦ, 14 х 20 см, 48 стр, КРАСОЧНЫЕ полноцветные иллюстрации</t>
  </si>
  <si>
    <t>Серия "Читаем по слогам"
Книги формата 14х20 см, 14 полноЦВЕТНЫХ стр. на офсете.                                                                 Текст разделен ПО СЛОГАМ!</t>
  </si>
  <si>
    <t xml:space="preserve">
Серия "Радуга"
Книги на КАРТОНЕ цельнокрытые, 10 х 14 см, 8 стр, УФ-лакировка обложки
</t>
  </si>
  <si>
    <t xml:space="preserve">Серия "Книжка с наклейками"
Книги на офсете в мелованной обложке формата 14 х 20 см, 18 стр., с НАКЛЕЙКАМИ, которые нужно приклеить в специальные места на страничках. В каждой - более 80 наклеек. </t>
  </si>
  <si>
    <t>Серия "Книжки-РАСКЛАДУШКИ"
Книги на КАРТОНЕ, 15 х 75 см., в сложенном виде 15 х 15 см., 10 стр.</t>
  </si>
  <si>
    <t>Серия "Моя первая книжка"
Книга на офсете в мягкой обложке, 14 х 20 см, 12 стр +обложка. Лучшие СКАЗКИ - в этой серии!</t>
  </si>
  <si>
    <t>Серия "Весёлый карандаш"
Раскраски в яркой МЕЛОВАННОЙ обложке формата 14х20 см с 8 офсетными стр.</t>
  </si>
  <si>
    <t xml:space="preserve">Суперраскраска альбомного формата 14х20 см, 32 стр. </t>
  </si>
  <si>
    <t xml:space="preserve">Серия "Невидимка"
Раскраски на МЕЛОВАННОЙ бумаге формата 16х22 см, 8 страниц. Белые мелованные странички книжек нужно ПОТЕРЕТЬ МОНЕТКОЙ или заштриховать простым карандашом - появится контур  рисунка для раскрашивания.   </t>
  </si>
  <si>
    <t>Серия "Моя первая книжка"
Книга на офсете в МЕЛОВАННОЙ обложке 4+0, 14 х 20 см,                                                          блок 12 стр. Лучшие СКАЗКИ - в этой серии!</t>
  </si>
  <si>
    <t>Серия "Солнышко"
Книги  КАРТОННЫЕ, 15 х 21,5 см, 8 страниц, цельнокрытые</t>
  </si>
  <si>
    <t>Серия "В подарок сказка"
Книги  КАРТОННЫЕ, 15 х 21,5 см, 8 страниц, цельнокрытые</t>
  </si>
  <si>
    <t xml:space="preserve">Серия "Водная раскраска"
Формат 20х20 см, 16 стр (8 иллюстраций), мелованная обложка. Качественно сделанные ВОДНЫЕ раскраски: ПЛОТНЫЕ листы офсетной бумаги, иллюстрации для раскрашивания ВОДОЙ только с одной стороны листа.  </t>
  </si>
  <si>
    <t>Серия "Читаем по слогам"
сказка
Книги формата 16х22 см. в яркой МЕЛОВАННОЙ обложке 4+0, блок 8 стр. Текст разделен ПО СЛОГАМ!</t>
  </si>
  <si>
    <t>Раскраска с техникой</t>
  </si>
  <si>
    <t xml:space="preserve"> Странички в книге разрезаны на две части, которые можно перелистывать независимо друг от друга. Нужно подобрать части страниц (слева и справа) соответствующие друг другу по смыслу.</t>
  </si>
  <si>
    <t>Раскраска с образцами для раскрашивания</t>
  </si>
  <si>
    <t>8 картинок для раскрашивания</t>
  </si>
  <si>
    <r>
      <t xml:space="preserve">Успей купить последние экземпляры  за </t>
    </r>
    <r>
      <rPr>
        <b/>
        <u/>
        <sz val="24"/>
        <color rgb="FFFF0000"/>
        <rFont val="Tahoma"/>
        <family val="2"/>
        <charset val="204"/>
      </rPr>
      <t xml:space="preserve">полцены!!!
</t>
    </r>
  </si>
  <si>
    <t>Цена до акции</t>
  </si>
  <si>
    <t xml:space="preserve">Раскраски с персонажами и кадрами из любимых м/ф про Фиксиков. Характеристики: А4 формат, 20х25 см, МЕЛОВАННАЯ обложка, 8 страниц, 8 картинок для раскрашивания.
</t>
  </si>
  <si>
    <t xml:space="preserve">Раскраски с персонажами и кадрами из любимых м/ф про Фиксиков. Характеристики: А5 формат, 14х20см, 14 страниц, 14 картинок для раскрашивания. 
</t>
  </si>
  <si>
    <t>Игрушка-головоломка "ПАЗЛ на планшете" мини</t>
  </si>
  <si>
    <t>Книги  КАРТОННЫЕ, 15 х 21,5 см, 8 страниц, 4 разворота, цельнокрытые</t>
  </si>
  <si>
    <t>код ТНВЭД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</si>
</sst>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164" formatCode="_-* #,##0.00&quot;р.&quot;_-;;;"/>
    <numFmt numFmtId="165" formatCode="###;\-###;;"/>
    <numFmt numFmtId="166" formatCode="#,##0.000"/>
  </numFmts>
  <fonts count="91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</font>
    <font>
      <sz val="10"/>
      <color indexed="8"/>
      <name val="Times New Roman"/>
      <family val="1"/>
    </font>
    <font>
      <sz val="8"/>
      <name val="Tahoma"/>
      <family val="2"/>
    </font>
    <font>
      <b/>
      <sz val="18"/>
      <color indexed="12"/>
      <name val="Microsoft Sans Serif"/>
      <family val="2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b/>
      <sz val="8"/>
      <name val="Tahoma"/>
      <family val="2"/>
    </font>
    <font>
      <sz val="10"/>
      <name val="Times New Roman"/>
      <family val="1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u/>
      <sz val="8"/>
      <color indexed="12"/>
      <name val="Arial"/>
      <family val="2"/>
      <charset val="204"/>
    </font>
    <font>
      <sz val="12"/>
      <color indexed="12"/>
      <name val="Arial"/>
      <family val="2"/>
      <charset val="204"/>
    </font>
    <font>
      <b/>
      <i/>
      <sz val="10"/>
      <color indexed="10"/>
      <name val="Tahoma"/>
      <family val="2"/>
      <charset val="204"/>
    </font>
    <font>
      <b/>
      <i/>
      <sz val="10"/>
      <color indexed="13"/>
      <name val="Tahoma"/>
      <family val="2"/>
      <charset val="204"/>
    </font>
    <font>
      <sz val="12"/>
      <name val="Times New Roman"/>
      <family val="1"/>
    </font>
    <font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</font>
    <font>
      <sz val="14"/>
      <color indexed="12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2"/>
      <name val="Tahoma"/>
      <family val="2"/>
      <charset val="204"/>
    </font>
    <font>
      <sz val="12"/>
      <name val="Tahoma"/>
      <family val="2"/>
    </font>
    <font>
      <b/>
      <sz val="12"/>
      <color indexed="1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Times New Roman"/>
      <family val="1"/>
    </font>
    <font>
      <b/>
      <u/>
      <sz val="20"/>
      <name val="Times New Roman"/>
      <family val="1"/>
      <charset val="204"/>
    </font>
    <font>
      <b/>
      <sz val="12"/>
      <color indexed="10"/>
      <name val="Tahoma"/>
      <family val="2"/>
      <charset val="204"/>
    </font>
    <font>
      <sz val="11"/>
      <name val="Tahoma"/>
      <family val="2"/>
    </font>
    <font>
      <b/>
      <sz val="11"/>
      <name val="Times New Roman"/>
      <family val="1"/>
      <charset val="204"/>
    </font>
    <font>
      <b/>
      <u/>
      <sz val="12"/>
      <color indexed="12"/>
      <name val="Times New Roman"/>
      <family val="1"/>
    </font>
    <font>
      <b/>
      <sz val="9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9"/>
      <name val="Tahoma"/>
      <family val="2"/>
    </font>
    <font>
      <sz val="9"/>
      <name val="Tahoma"/>
      <family val="2"/>
      <charset val="204"/>
    </font>
    <font>
      <sz val="9"/>
      <color indexed="8"/>
      <name val="Tahoma"/>
      <family val="2"/>
    </font>
    <font>
      <u/>
      <sz val="14"/>
      <color indexed="12"/>
      <name val="Arial"/>
      <family val="2"/>
      <charset val="204"/>
    </font>
    <font>
      <b/>
      <sz val="14"/>
      <color indexed="8"/>
      <name val="Times New Roman"/>
      <family val="1"/>
    </font>
    <font>
      <b/>
      <sz val="14"/>
      <name val="Times New Roman"/>
      <family val="1"/>
    </font>
    <font>
      <b/>
      <sz val="12"/>
      <color indexed="12"/>
      <name val="Tahoma"/>
      <family val="2"/>
      <charset val="204"/>
    </font>
    <font>
      <b/>
      <sz val="14"/>
      <color indexed="10"/>
      <name val="Tahoma"/>
      <family val="2"/>
      <charset val="204"/>
    </font>
    <font>
      <b/>
      <sz val="18"/>
      <color indexed="10"/>
      <name val="Tahoma"/>
      <family val="2"/>
      <charset val="204"/>
    </font>
    <font>
      <b/>
      <sz val="12"/>
      <color indexed="30"/>
      <name val="Tahoma"/>
      <family val="2"/>
      <charset val="204"/>
    </font>
    <font>
      <b/>
      <sz val="12"/>
      <color indexed="62"/>
      <name val="Tahoma"/>
      <family val="2"/>
      <charset val="204"/>
    </font>
    <font>
      <sz val="10"/>
      <name val="Tahoma"/>
      <family val="2"/>
    </font>
    <font>
      <b/>
      <sz val="11"/>
      <color indexed="8"/>
      <name val="Times New Roman"/>
      <family val="1"/>
      <charset val="204"/>
    </font>
    <font>
      <b/>
      <sz val="13"/>
      <color indexed="12"/>
      <name val="Arial"/>
      <family val="2"/>
      <charset val="204"/>
    </font>
    <font>
      <sz val="13"/>
      <color indexed="12"/>
      <name val="Arial"/>
      <family val="2"/>
      <charset val="204"/>
    </font>
    <font>
      <u/>
      <sz val="16"/>
      <color indexed="12"/>
      <name val="Arial"/>
      <family val="2"/>
      <charset val="204"/>
    </font>
    <font>
      <b/>
      <sz val="9"/>
      <name val="Tahoma"/>
      <family val="2"/>
      <charset val="204"/>
    </font>
    <font>
      <b/>
      <sz val="16"/>
      <name val="Calibri"/>
      <family val="2"/>
      <charset val="204"/>
    </font>
    <font>
      <b/>
      <sz val="12"/>
      <color indexed="17"/>
      <name val="Tahoma"/>
      <family val="2"/>
      <charset val="204"/>
    </font>
    <font>
      <b/>
      <sz val="14"/>
      <color indexed="17"/>
      <name val="Tahoma"/>
      <family val="2"/>
      <charset val="204"/>
    </font>
    <font>
      <b/>
      <sz val="11.5"/>
      <color indexed="10"/>
      <name val="Tahoma"/>
      <family val="2"/>
      <charset val="204"/>
    </font>
    <font>
      <b/>
      <sz val="10"/>
      <name val="Arial"/>
      <family val="2"/>
      <charset val="204"/>
    </font>
    <font>
      <b/>
      <u/>
      <sz val="16"/>
      <color indexed="10"/>
      <name val="Tahoma"/>
      <family val="2"/>
      <charset val="204"/>
    </font>
    <font>
      <b/>
      <u/>
      <sz val="18"/>
      <color indexed="10"/>
      <name val="Tahoma"/>
      <family val="2"/>
      <charset val="204"/>
    </font>
    <font>
      <b/>
      <sz val="20"/>
      <color indexed="12"/>
      <name val="Microsoft Sans Serif"/>
      <family val="2"/>
      <charset val="204"/>
    </font>
    <font>
      <b/>
      <sz val="16"/>
      <color indexed="10"/>
      <name val="Tahoma"/>
      <family val="2"/>
      <charset val="204"/>
    </font>
    <font>
      <b/>
      <sz val="22"/>
      <color indexed="1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0"/>
      <name val="Tahoma"/>
      <family val="2"/>
      <charset val="204"/>
    </font>
    <font>
      <b/>
      <i/>
      <sz val="10"/>
      <color theme="0"/>
      <name val="Tahoma"/>
      <family val="2"/>
      <charset val="204"/>
    </font>
    <font>
      <b/>
      <sz val="12"/>
      <color rgb="FF7030A0"/>
      <name val="Tahoma"/>
      <family val="2"/>
      <charset val="204"/>
    </font>
    <font>
      <b/>
      <sz val="36"/>
      <color rgb="FFFF0000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FF00"/>
      <name val="Tahoma"/>
      <family val="2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00B050"/>
      <name val="Tahoma"/>
      <family val="2"/>
      <charset val="204"/>
    </font>
    <font>
      <b/>
      <sz val="26"/>
      <color rgb="FFFF0000"/>
      <name val="Tahoma"/>
      <family val="2"/>
      <charset val="204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theme="1"/>
      <name val="Tahoma"/>
      <family val="2"/>
      <charset val="204"/>
    </font>
    <font>
      <b/>
      <sz val="14"/>
      <color rgb="FFFF0000"/>
      <name val="Tahoma"/>
      <family val="2"/>
      <charset val="204"/>
    </font>
    <font>
      <b/>
      <sz val="25"/>
      <color rgb="FFFF0000"/>
      <name val="Mistral"/>
      <family val="4"/>
      <charset val="204"/>
    </font>
    <font>
      <b/>
      <sz val="28"/>
      <color rgb="FFFF0000"/>
      <name val="Mistral"/>
      <family val="4"/>
      <charset val="204"/>
    </font>
    <font>
      <b/>
      <sz val="11"/>
      <color rgb="FFFF0000"/>
      <name val="Times New Roman"/>
      <family val="1"/>
    </font>
    <font>
      <b/>
      <sz val="10"/>
      <color indexed="17"/>
      <name val="Tahoma"/>
      <family val="2"/>
      <charset val="204"/>
    </font>
    <font>
      <b/>
      <sz val="10"/>
      <color indexed="10"/>
      <name val="Tahoma"/>
      <family val="2"/>
      <charset val="204"/>
    </font>
    <font>
      <b/>
      <sz val="11"/>
      <color rgb="FFFF0000"/>
      <name val="Arial Black"/>
      <family val="2"/>
      <charset val="204"/>
    </font>
    <font>
      <b/>
      <i/>
      <sz val="12"/>
      <color rgb="FFFF0000"/>
      <name val="Tahoma"/>
      <family val="2"/>
      <charset val="204"/>
    </font>
    <font>
      <b/>
      <sz val="10"/>
      <color rgb="FFFF0000"/>
      <name val="Times New Roman"/>
      <family val="1"/>
    </font>
    <font>
      <b/>
      <u/>
      <sz val="12"/>
      <color indexed="10"/>
      <name val="Tahoma"/>
      <family val="2"/>
      <charset val="204"/>
    </font>
    <font>
      <b/>
      <u/>
      <sz val="14"/>
      <color indexed="10"/>
      <name val="Tahoma"/>
      <family val="2"/>
      <charset val="204"/>
    </font>
    <font>
      <sz val="24"/>
      <color rgb="FFFF0000"/>
      <name val="Tahoma"/>
      <family val="2"/>
      <charset val="204"/>
    </font>
    <font>
      <b/>
      <u/>
      <sz val="24"/>
      <color rgb="FFFF0000"/>
      <name val="Tahoma"/>
      <family val="2"/>
      <charset val="204"/>
    </font>
    <font>
      <b/>
      <sz val="8"/>
      <color rgb="FFFF0000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FCA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FFFF00"/>
      </bottom>
      <diagonal/>
    </border>
    <border>
      <left/>
      <right style="thick">
        <color rgb="FFFFFF00"/>
      </right>
      <top/>
      <bottom style="thick">
        <color rgb="FFFFFF00"/>
      </bottom>
      <diagonal/>
    </border>
    <border>
      <left/>
      <right/>
      <top style="thick">
        <color rgb="FFFFFF00"/>
      </top>
      <bottom/>
      <diagonal/>
    </border>
    <border>
      <left/>
      <right style="thick">
        <color rgb="FFFFFF00"/>
      </right>
      <top style="thick">
        <color rgb="FFFFFF00"/>
      </top>
      <bottom/>
      <diagonal/>
    </border>
    <border>
      <left style="thick">
        <color rgb="FFFFFF00"/>
      </left>
      <right/>
      <top style="thick">
        <color rgb="FFFFFF00"/>
      </top>
      <bottom/>
      <diagonal/>
    </border>
    <border>
      <left style="thick">
        <color rgb="FFFFFF00"/>
      </left>
      <right/>
      <top/>
      <bottom style="thick">
        <color rgb="FFFFFF00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 style="medium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44" fontId="63" fillId="0" borderId="0" applyFont="0" applyFill="0" applyBorder="0" applyAlignment="0" applyProtection="0"/>
    <xf numFmtId="0" fontId="5" fillId="0" borderId="0"/>
    <xf numFmtId="0" fontId="5" fillId="0" borderId="0"/>
  </cellStyleXfs>
  <cellXfs count="34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4" xfId="1" applyFont="1" applyFill="1" applyBorder="1" applyAlignment="1" applyProtection="1">
      <alignment vertical="center" wrapText="1"/>
    </xf>
    <xf numFmtId="0" fontId="14" fillId="0" borderId="1" xfId="0" applyFont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65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3" fillId="0" borderId="1" xfId="1" applyFont="1" applyFill="1" applyBorder="1" applyAlignment="1" applyProtection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4" xfId="1" applyFont="1" applyFill="1" applyBorder="1" applyAlignment="1" applyProtection="1">
      <alignment vertical="center" wrapText="1"/>
    </xf>
    <xf numFmtId="0" fontId="20" fillId="0" borderId="4" xfId="1" applyFont="1" applyBorder="1" applyAlignment="1" applyProtection="1">
      <alignment vertical="center" wrapText="1"/>
    </xf>
    <xf numFmtId="0" fontId="20" fillId="3" borderId="1" xfId="1" applyFont="1" applyFill="1" applyBorder="1" applyAlignment="1" applyProtection="1">
      <alignment vertical="center" wrapText="1"/>
    </xf>
    <xf numFmtId="0" fontId="20" fillId="0" borderId="1" xfId="1" applyFont="1" applyFill="1" applyBorder="1" applyAlignment="1" applyProtection="1">
      <alignment vertical="center" wrapText="1"/>
    </xf>
    <xf numFmtId="0" fontId="20" fillId="3" borderId="4" xfId="1" applyFont="1" applyFill="1" applyBorder="1" applyAlignment="1" applyProtection="1">
      <alignment vertical="center" wrapText="1"/>
    </xf>
    <xf numFmtId="0" fontId="66" fillId="0" borderId="3" xfId="0" applyFont="1" applyBorder="1" applyAlignment="1">
      <alignment horizontal="center" vertical="center" wrapText="1"/>
    </xf>
    <xf numFmtId="0" fontId="21" fillId="0" borderId="4" xfId="1" applyFont="1" applyBorder="1" applyAlignment="1" applyProtection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0" fontId="24" fillId="0" borderId="1" xfId="1" applyFont="1" applyFill="1" applyBorder="1" applyAlignment="1" applyProtection="1">
      <alignment vertical="center" wrapText="1"/>
    </xf>
    <xf numFmtId="0" fontId="24" fillId="0" borderId="4" xfId="1" applyFont="1" applyFill="1" applyBorder="1" applyAlignment="1" applyProtection="1">
      <alignment vertical="center" wrapText="1"/>
    </xf>
    <xf numFmtId="49" fontId="14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" xfId="3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7" fillId="2" borderId="1" xfId="2" applyNumberFormat="1" applyFont="1" applyFill="1" applyBorder="1" applyAlignment="1">
      <alignment horizontal="center" vertical="center" wrapText="1"/>
    </xf>
    <xf numFmtId="164" fontId="33" fillId="3" borderId="1" xfId="0" applyNumberFormat="1" applyFont="1" applyFill="1" applyBorder="1" applyAlignment="1">
      <alignment vertical="center"/>
    </xf>
    <xf numFmtId="164" fontId="33" fillId="0" borderId="1" xfId="0" applyNumberFormat="1" applyFont="1" applyBorder="1" applyAlignment="1">
      <alignment vertical="center"/>
    </xf>
    <xf numFmtId="164" fontId="33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49" fontId="35" fillId="0" borderId="0" xfId="2" applyNumberFormat="1" applyFont="1" applyFill="1" applyBorder="1" applyAlignment="1" applyProtection="1">
      <alignment horizontal="right" vertical="center"/>
    </xf>
    <xf numFmtId="0" fontId="27" fillId="2" borderId="1" xfId="0" applyFont="1" applyFill="1" applyBorder="1" applyAlignment="1">
      <alignment horizontal="center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49" fontId="36" fillId="0" borderId="1" xfId="3" applyNumberFormat="1" applyFont="1" applyBorder="1" applyAlignment="1">
      <alignment horizontal="center" vertical="center" wrapText="1"/>
    </xf>
    <xf numFmtId="49" fontId="36" fillId="3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right" vertical="center"/>
    </xf>
    <xf numFmtId="0" fontId="39" fillId="0" borderId="0" xfId="1" applyFont="1" applyBorder="1" applyAlignment="1" applyProtection="1">
      <alignment vertical="center"/>
    </xf>
    <xf numFmtId="0" fontId="40" fillId="0" borderId="0" xfId="0" applyFont="1" applyAlignment="1">
      <alignment vertical="center"/>
    </xf>
    <xf numFmtId="49" fontId="41" fillId="0" borderId="0" xfId="2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vertical="center"/>
    </xf>
    <xf numFmtId="1" fontId="5" fillId="7" borderId="1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vertical="center"/>
    </xf>
    <xf numFmtId="1" fontId="6" fillId="7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1" fontId="5" fillId="0" borderId="1" xfId="0" applyNumberFormat="1" applyFont="1" applyBorder="1" applyAlignment="1">
      <alignment vertical="center"/>
    </xf>
    <xf numFmtId="0" fontId="0" fillId="7" borderId="0" xfId="0" applyFill="1" applyAlignment="1">
      <alignment vertical="center"/>
    </xf>
    <xf numFmtId="2" fontId="27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1" fontId="47" fillId="0" borderId="1" xfId="0" applyNumberFormat="1" applyFont="1" applyBorder="1" applyAlignment="1">
      <alignment horizontal="left" vertical="center"/>
    </xf>
    <xf numFmtId="0" fontId="64" fillId="8" borderId="1" xfId="0" applyFont="1" applyFill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2" fillId="0" borderId="3" xfId="1" applyNumberFormat="1" applyFill="1" applyBorder="1" applyAlignment="1" applyProtection="1">
      <alignment horizontal="center" vertical="center" wrapText="1"/>
    </xf>
    <xf numFmtId="0" fontId="25" fillId="0" borderId="1" xfId="0" applyFont="1" applyBorder="1" applyAlignment="1">
      <alignment horizontal="right" vertical="center" textRotation="90" wrapText="1"/>
    </xf>
    <xf numFmtId="1" fontId="5" fillId="9" borderId="1" xfId="0" applyNumberFormat="1" applyFont="1" applyFill="1" applyBorder="1" applyAlignment="1">
      <alignment horizontal="center" vertical="center" wrapText="1"/>
    </xf>
    <xf numFmtId="1" fontId="5" fillId="9" borderId="1" xfId="0" applyNumberFormat="1" applyFont="1" applyFill="1" applyBorder="1" applyAlignment="1">
      <alignment vertical="center"/>
    </xf>
    <xf numFmtId="0" fontId="12" fillId="0" borderId="3" xfId="1" applyNumberFormat="1" applyFill="1" applyBorder="1" applyAlignment="1" applyProtection="1">
      <alignment vertical="top" wrapText="1"/>
    </xf>
    <xf numFmtId="1" fontId="5" fillId="9" borderId="5" xfId="0" applyNumberFormat="1" applyFont="1" applyFill="1" applyBorder="1" applyAlignment="1">
      <alignment vertical="center"/>
    </xf>
    <xf numFmtId="0" fontId="12" fillId="0" borderId="0" xfId="1" applyAlignment="1" applyProtection="1">
      <alignment vertical="center" wrapText="1"/>
    </xf>
    <xf numFmtId="165" fontId="3" fillId="9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vertical="center"/>
    </xf>
    <xf numFmtId="0" fontId="12" fillId="0" borderId="3" xfId="1" applyFill="1" applyBorder="1" applyAlignment="1" applyProtection="1">
      <alignment horizontal="center" wrapText="1"/>
    </xf>
    <xf numFmtId="1" fontId="5" fillId="9" borderId="1" xfId="3" applyNumberFormat="1" applyFill="1" applyBorder="1" applyAlignment="1">
      <alignment vertical="center"/>
    </xf>
    <xf numFmtId="1" fontId="6" fillId="0" borderId="1" xfId="0" applyNumberFormat="1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49" fillId="0" borderId="1" xfId="1" applyFont="1" applyFill="1" applyBorder="1" applyAlignment="1" applyProtection="1">
      <alignment vertical="center" wrapText="1"/>
    </xf>
    <xf numFmtId="0" fontId="50" fillId="0" borderId="4" xfId="1" applyFont="1" applyFill="1" applyBorder="1" applyAlignment="1" applyProtection="1">
      <alignment vertical="center" wrapText="1"/>
    </xf>
    <xf numFmtId="0" fontId="50" fillId="0" borderId="1" xfId="1" applyFont="1" applyFill="1" applyBorder="1" applyAlignment="1" applyProtection="1">
      <alignment vertical="center" wrapText="1"/>
    </xf>
    <xf numFmtId="1" fontId="5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49" fontId="7" fillId="9" borderId="1" xfId="0" applyNumberFormat="1" applyFont="1" applyFill="1" applyBorder="1" applyAlignment="1">
      <alignment horizontal="center" vertical="center"/>
    </xf>
    <xf numFmtId="49" fontId="11" fillId="9" borderId="1" xfId="0" applyNumberFormat="1" applyFont="1" applyFill="1" applyBorder="1" applyAlignment="1">
      <alignment horizontal="center" vertical="center"/>
    </xf>
    <xf numFmtId="0" fontId="20" fillId="9" borderId="4" xfId="1" applyFont="1" applyFill="1" applyBorder="1" applyAlignment="1" applyProtection="1">
      <alignment vertical="center" wrapText="1"/>
    </xf>
    <xf numFmtId="49" fontId="14" fillId="9" borderId="1" xfId="0" applyNumberFormat="1" applyFont="1" applyFill="1" applyBorder="1" applyAlignment="1">
      <alignment horizontal="center" vertical="center"/>
    </xf>
    <xf numFmtId="0" fontId="51" fillId="9" borderId="4" xfId="1" applyFont="1" applyFill="1" applyBorder="1" applyAlignment="1" applyProtection="1">
      <alignment vertical="center" wrapText="1"/>
    </xf>
    <xf numFmtId="164" fontId="33" fillId="9" borderId="1" xfId="0" applyNumberFormat="1" applyFont="1" applyFill="1" applyBorder="1" applyAlignment="1">
      <alignment vertical="center"/>
    </xf>
    <xf numFmtId="49" fontId="36" fillId="9" borderId="1" xfId="0" applyNumberFormat="1" applyFont="1" applyFill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42" fillId="11" borderId="0" xfId="0" applyFont="1" applyFill="1" applyAlignment="1">
      <alignment horizontal="center" vertical="center"/>
    </xf>
    <xf numFmtId="0" fontId="65" fillId="0" borderId="1" xfId="0" applyFont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165" fontId="36" fillId="0" borderId="1" xfId="0" applyNumberFormat="1" applyFont="1" applyBorder="1" applyAlignment="1">
      <alignment horizontal="center" vertical="center"/>
    </xf>
    <xf numFmtId="0" fontId="53" fillId="0" borderId="0" xfId="0" applyFont="1" applyAlignment="1">
      <alignment horizontal="left"/>
    </xf>
    <xf numFmtId="0" fontId="14" fillId="9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12" fillId="0" borderId="1" xfId="1" applyNumberFormat="1" applyFill="1" applyBorder="1" applyAlignment="1" applyProtection="1">
      <alignment horizontal="center" vertical="center" wrapText="1"/>
    </xf>
    <xf numFmtId="0" fontId="64" fillId="0" borderId="1" xfId="0" applyFont="1" applyBorder="1" applyAlignment="1">
      <alignment horizontal="center" vertical="center"/>
    </xf>
    <xf numFmtId="1" fontId="0" fillId="12" borderId="0" xfId="0" applyNumberFormat="1" applyFill="1" applyAlignment="1">
      <alignment horizontal="center" vertical="center"/>
    </xf>
    <xf numFmtId="0" fontId="0" fillId="12" borderId="0" xfId="0" applyFill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47" fillId="0" borderId="0" xfId="0" applyNumberFormat="1" applyFont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" fontId="47" fillId="3" borderId="1" xfId="0" applyNumberFormat="1" applyFont="1" applyFill="1" applyBorder="1" applyAlignment="1">
      <alignment horizontal="left" vertical="center"/>
    </xf>
    <xf numFmtId="1" fontId="47" fillId="9" borderId="1" xfId="0" applyNumberFormat="1" applyFont="1" applyFill="1" applyBorder="1" applyAlignment="1">
      <alignment horizontal="left" vertical="center"/>
    </xf>
    <xf numFmtId="1" fontId="47" fillId="0" borderId="3" xfId="0" applyNumberFormat="1" applyFont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left" vertical="center"/>
    </xf>
    <xf numFmtId="1" fontId="47" fillId="0" borderId="1" xfId="3" applyNumberFormat="1" applyFont="1" applyBorder="1" applyAlignment="1">
      <alignment horizontal="left" vertical="center"/>
    </xf>
    <xf numFmtId="1" fontId="10" fillId="3" borderId="1" xfId="0" applyNumberFormat="1" applyFont="1" applyFill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68" fillId="0" borderId="0" xfId="0" applyNumberFormat="1" applyFont="1" applyAlignment="1">
      <alignment horizontal="left" vertical="center"/>
    </xf>
    <xf numFmtId="49" fontId="47" fillId="0" borderId="1" xfId="0" applyNumberFormat="1" applyFont="1" applyBorder="1" applyAlignment="1">
      <alignment horizontal="left" vertical="center"/>
    </xf>
    <xf numFmtId="0" fontId="12" fillId="0" borderId="3" xfId="1" applyNumberFormat="1" applyFill="1" applyBorder="1" applyAlignment="1" applyProtection="1">
      <alignment vertical="center" wrapText="1"/>
    </xf>
    <xf numFmtId="0" fontId="25" fillId="11" borderId="1" xfId="0" applyFont="1" applyFill="1" applyBorder="1" applyAlignment="1">
      <alignment horizontal="center" vertical="center" wrapText="1"/>
    </xf>
    <xf numFmtId="0" fontId="64" fillId="6" borderId="1" xfId="0" applyFont="1" applyFill="1" applyBorder="1" applyAlignment="1">
      <alignment horizontal="center" vertical="center"/>
    </xf>
    <xf numFmtId="49" fontId="47" fillId="9" borderId="1" xfId="0" applyNumberFormat="1" applyFont="1" applyFill="1" applyBorder="1" applyAlignment="1">
      <alignment horizontal="center" vertical="center" wrapText="1"/>
    </xf>
    <xf numFmtId="1" fontId="69" fillId="0" borderId="0" xfId="0" applyNumberFormat="1" applyFont="1" applyAlignment="1">
      <alignment horizontal="left" vertical="center"/>
    </xf>
    <xf numFmtId="0" fontId="29" fillId="0" borderId="4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vertical="center" wrapText="1"/>
    </xf>
    <xf numFmtId="0" fontId="20" fillId="0" borderId="3" xfId="1" applyFont="1" applyFill="1" applyBorder="1" applyAlignment="1" applyProtection="1">
      <alignment vertical="center" wrapText="1"/>
    </xf>
    <xf numFmtId="1" fontId="57" fillId="0" borderId="1" xfId="0" applyNumberFormat="1" applyFont="1" applyBorder="1" applyAlignment="1">
      <alignment horizontal="center" vertical="center" wrapText="1"/>
    </xf>
    <xf numFmtId="1" fontId="57" fillId="0" borderId="1" xfId="0" applyNumberFormat="1" applyFont="1" applyBorder="1" applyAlignment="1">
      <alignment vertical="center"/>
    </xf>
    <xf numFmtId="164" fontId="70" fillId="3" borderId="1" xfId="0" applyNumberFormat="1" applyFont="1" applyFill="1" applyBorder="1" applyAlignment="1">
      <alignment vertical="center"/>
    </xf>
    <xf numFmtId="164" fontId="70" fillId="9" borderId="1" xfId="0" applyNumberFormat="1" applyFont="1" applyFill="1" applyBorder="1" applyAlignment="1">
      <alignment vertical="center"/>
    </xf>
    <xf numFmtId="0" fontId="29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20" fillId="0" borderId="6" xfId="1" applyFont="1" applyFill="1" applyBorder="1" applyAlignment="1" applyProtection="1">
      <alignment vertical="center" wrapText="1"/>
    </xf>
    <xf numFmtId="0" fontId="3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20" fillId="0" borderId="5" xfId="1" applyFont="1" applyFill="1" applyBorder="1" applyAlignment="1" applyProtection="1">
      <alignment vertical="center" wrapText="1"/>
    </xf>
    <xf numFmtId="0" fontId="29" fillId="0" borderId="3" xfId="0" applyFont="1" applyBorder="1" applyAlignment="1">
      <alignment vertical="center" wrapText="1"/>
    </xf>
    <xf numFmtId="0" fontId="12" fillId="0" borderId="4" xfId="1" applyNumberFormat="1" applyFill="1" applyBorder="1" applyAlignment="1" applyProtection="1">
      <alignment vertical="center" wrapText="1"/>
    </xf>
    <xf numFmtId="0" fontId="12" fillId="0" borderId="4" xfId="1" applyFill="1" applyBorder="1" applyAlignment="1" applyProtection="1">
      <alignment vertical="center" wrapText="1"/>
    </xf>
    <xf numFmtId="0" fontId="20" fillId="0" borderId="4" xfId="1" applyFont="1" applyFill="1" applyBorder="1" applyAlignment="1" applyProtection="1">
      <alignment horizontal="left" vertical="center" wrapText="1"/>
    </xf>
    <xf numFmtId="164" fontId="71" fillId="3" borderId="1" xfId="0" applyNumberFormat="1" applyFont="1" applyFill="1" applyBorder="1" applyAlignment="1">
      <alignment vertical="center"/>
    </xf>
    <xf numFmtId="49" fontId="14" fillId="0" borderId="3" xfId="0" applyNumberFormat="1" applyFont="1" applyBorder="1" applyAlignment="1">
      <alignment horizontal="center" vertical="center"/>
    </xf>
    <xf numFmtId="49" fontId="38" fillId="0" borderId="6" xfId="0" applyNumberFormat="1" applyFont="1" applyBorder="1" applyAlignment="1">
      <alignment horizontal="center" vertical="center" wrapText="1"/>
    </xf>
    <xf numFmtId="49" fontId="38" fillId="0" borderId="8" xfId="0" applyNumberFormat="1" applyFont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vertical="center"/>
    </xf>
    <xf numFmtId="0" fontId="13" fillId="0" borderId="9" xfId="1" applyFont="1" applyFill="1" applyBorder="1" applyAlignment="1" applyProtection="1">
      <alignment vertical="center" wrapText="1"/>
    </xf>
    <xf numFmtId="49" fontId="47" fillId="0" borderId="5" xfId="0" applyNumberFormat="1" applyFont="1" applyBorder="1" applyAlignment="1">
      <alignment horizontal="left" vertical="center"/>
    </xf>
    <xf numFmtId="164" fontId="33" fillId="0" borderId="5" xfId="0" applyNumberFormat="1" applyFont="1" applyBorder="1" applyAlignment="1">
      <alignment vertical="center"/>
    </xf>
    <xf numFmtId="49" fontId="38" fillId="0" borderId="5" xfId="0" applyNumberFormat="1" applyFont="1" applyBorder="1" applyAlignment="1">
      <alignment horizontal="center" vertical="center" wrapText="1"/>
    </xf>
    <xf numFmtId="164" fontId="74" fillId="3" borderId="1" xfId="0" applyNumberFormat="1" applyFont="1" applyFill="1" applyBorder="1" applyAlignment="1">
      <alignment vertical="center"/>
    </xf>
    <xf numFmtId="0" fontId="24" fillId="0" borderId="3" xfId="1" applyFont="1" applyFill="1" applyBorder="1" applyAlignment="1" applyProtection="1">
      <alignment vertical="center" wrapText="1"/>
    </xf>
    <xf numFmtId="164" fontId="75" fillId="3" borderId="1" xfId="0" applyNumberFormat="1" applyFont="1" applyFill="1" applyBorder="1" applyAlignment="1">
      <alignment vertical="center"/>
    </xf>
    <xf numFmtId="49" fontId="76" fillId="0" borderId="1" xfId="0" applyNumberFormat="1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64" fontId="80" fillId="0" borderId="1" xfId="0" applyNumberFormat="1" applyFont="1" applyBorder="1" applyAlignment="1">
      <alignment vertical="center"/>
    </xf>
    <xf numFmtId="0" fontId="13" fillId="0" borderId="0" xfId="1" applyFont="1" applyFill="1" applyBorder="1" applyAlignment="1" applyProtection="1">
      <alignment vertical="center" wrapText="1"/>
    </xf>
    <xf numFmtId="0" fontId="66" fillId="0" borderId="2" xfId="0" applyFont="1" applyBorder="1" applyAlignment="1">
      <alignment horizontal="center" vertical="center" wrapText="1"/>
    </xf>
    <xf numFmtId="0" fontId="5" fillId="0" borderId="0" xfId="4"/>
    <xf numFmtId="0" fontId="12" fillId="0" borderId="0" xfId="1" applyFill="1" applyAlignment="1" applyProtection="1">
      <alignment vertical="center" wrapText="1"/>
    </xf>
    <xf numFmtId="0" fontId="12" fillId="0" borderId="3" xfId="1" applyFill="1" applyBorder="1" applyAlignment="1" applyProtection="1">
      <alignment horizontal="center" vertical="top" wrapText="1"/>
    </xf>
    <xf numFmtId="49" fontId="36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0" fontId="28" fillId="0" borderId="13" xfId="0" applyFont="1" applyBorder="1" applyAlignment="1">
      <alignment horizontal="center" wrapText="1"/>
    </xf>
    <xf numFmtId="0" fontId="84" fillId="0" borderId="1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49" fontId="14" fillId="1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4" fillId="15" borderId="3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/>
    </xf>
    <xf numFmtId="49" fontId="7" fillId="15" borderId="1" xfId="0" applyNumberFormat="1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20" fillId="15" borderId="4" xfId="1" applyFont="1" applyFill="1" applyBorder="1" applyAlignment="1" applyProtection="1">
      <alignment vertical="center" wrapText="1"/>
    </xf>
    <xf numFmtId="49" fontId="14" fillId="15" borderId="1" xfId="0" applyNumberFormat="1" applyFont="1" applyFill="1" applyBorder="1" applyAlignment="1">
      <alignment horizontal="center" vertical="center"/>
    </xf>
    <xf numFmtId="0" fontId="25" fillId="15" borderId="1" xfId="0" applyFont="1" applyFill="1" applyBorder="1" applyAlignment="1">
      <alignment horizontal="center" vertical="center" wrapText="1"/>
    </xf>
    <xf numFmtId="1" fontId="47" fillId="15" borderId="1" xfId="0" applyNumberFormat="1" applyFont="1" applyFill="1" applyBorder="1" applyAlignment="1">
      <alignment horizontal="left" vertical="center"/>
    </xf>
    <xf numFmtId="164" fontId="85" fillId="15" borderId="1" xfId="0" applyNumberFormat="1" applyFont="1" applyFill="1" applyBorder="1" applyAlignment="1">
      <alignment vertical="center"/>
    </xf>
    <xf numFmtId="49" fontId="36" fillId="15" borderId="1" xfId="0" applyNumberFormat="1" applyFont="1" applyFill="1" applyBorder="1" applyAlignment="1">
      <alignment horizontal="center" vertical="center" wrapText="1"/>
    </xf>
    <xf numFmtId="165" fontId="3" fillId="15" borderId="1" xfId="0" applyNumberFormat="1" applyFont="1" applyFill="1" applyBorder="1" applyAlignment="1">
      <alignment horizontal="center" vertical="center"/>
    </xf>
    <xf numFmtId="49" fontId="11" fillId="15" borderId="1" xfId="0" applyNumberFormat="1" applyFont="1" applyFill="1" applyBorder="1" applyAlignment="1">
      <alignment horizontal="center" vertical="center"/>
    </xf>
    <xf numFmtId="164" fontId="33" fillId="15" borderId="1" xfId="0" applyNumberFormat="1" applyFont="1" applyFill="1" applyBorder="1" applyAlignment="1">
      <alignment vertical="center"/>
    </xf>
    <xf numFmtId="0" fontId="12" fillId="15" borderId="3" xfId="1" applyNumberFormat="1" applyFill="1" applyBorder="1" applyAlignment="1" applyProtection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20" fillId="15" borderId="1" xfId="1" applyFont="1" applyFill="1" applyBorder="1" applyAlignment="1" applyProtection="1">
      <alignment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  <xf numFmtId="0" fontId="64" fillId="15" borderId="1" xfId="0" applyFont="1" applyFill="1" applyBorder="1" applyAlignment="1">
      <alignment horizontal="center" vertical="center"/>
    </xf>
    <xf numFmtId="49" fontId="37" fillId="15" borderId="1" xfId="0" applyNumberFormat="1" applyFont="1" applyFill="1" applyBorder="1" applyAlignment="1">
      <alignment horizontal="center" vertical="center" wrapText="1"/>
    </xf>
    <xf numFmtId="2" fontId="5" fillId="15" borderId="1" xfId="0" applyNumberFormat="1" applyFont="1" applyFill="1" applyBorder="1" applyAlignment="1">
      <alignment vertical="center"/>
    </xf>
    <xf numFmtId="1" fontId="5" fillId="15" borderId="1" xfId="0" applyNumberFormat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1" fontId="5" fillId="15" borderId="1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64" fontId="85" fillId="0" borderId="1" xfId="0" applyNumberFormat="1" applyFont="1" applyBorder="1" applyAlignment="1">
      <alignment horizontal="center" vertical="center"/>
    </xf>
    <xf numFmtId="164" fontId="85" fillId="0" borderId="1" xfId="0" applyNumberFormat="1" applyFont="1" applyBorder="1" applyAlignment="1">
      <alignment horizontal="center" vertical="center" wrapText="1"/>
    </xf>
    <xf numFmtId="0" fontId="88" fillId="13" borderId="0" xfId="0" applyFont="1" applyFill="1" applyAlignment="1">
      <alignment vertical="center" wrapText="1"/>
    </xf>
    <xf numFmtId="0" fontId="88" fillId="13" borderId="3" xfId="0" applyFont="1" applyFill="1" applyBorder="1" applyAlignment="1">
      <alignment vertical="center" wrapText="1"/>
    </xf>
    <xf numFmtId="0" fontId="88" fillId="0" borderId="0" xfId="0" applyFont="1" applyAlignment="1">
      <alignment vertical="center" wrapText="1"/>
    </xf>
    <xf numFmtId="0" fontId="90" fillId="0" borderId="1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29" fillId="0" borderId="26" xfId="0" applyFont="1" applyBorder="1" applyAlignment="1">
      <alignment vertical="top" wrapText="1"/>
    </xf>
    <xf numFmtId="1" fontId="5" fillId="0" borderId="8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7" xfId="0" applyBorder="1" applyAlignment="1">
      <alignment vertical="center"/>
    </xf>
    <xf numFmtId="49" fontId="14" fillId="0" borderId="6" xfId="0" applyNumberFormat="1" applyFont="1" applyBorder="1" applyAlignment="1">
      <alignment horizontal="center" vertical="center"/>
    </xf>
    <xf numFmtId="0" fontId="12" fillId="0" borderId="21" xfId="1" applyNumberForma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49" fontId="47" fillId="0" borderId="9" xfId="0" applyNumberFormat="1" applyFont="1" applyBorder="1" applyAlignment="1">
      <alignment horizontal="left" vertical="center"/>
    </xf>
    <xf numFmtId="164" fontId="3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" fontId="5" fillId="7" borderId="9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13" fillId="0" borderId="5" xfId="1" applyFont="1" applyFill="1" applyBorder="1" applyAlignment="1" applyProtection="1">
      <alignment vertical="center" wrapText="1"/>
    </xf>
    <xf numFmtId="0" fontId="20" fillId="0" borderId="23" xfId="1" applyFont="1" applyFill="1" applyBorder="1" applyAlignment="1" applyProtection="1">
      <alignment vertical="center" wrapText="1"/>
    </xf>
    <xf numFmtId="0" fontId="25" fillId="0" borderId="26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1" fillId="0" borderId="0" xfId="0" applyFont="1" applyAlignment="1">
      <alignment vertical="center" wrapText="1"/>
    </xf>
    <xf numFmtId="49" fontId="7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0" fillId="0" borderId="12" xfId="1" applyFont="1" applyFill="1" applyBorder="1" applyAlignment="1" applyProtection="1">
      <alignment vertical="center" wrapText="1"/>
    </xf>
    <xf numFmtId="49" fontId="14" fillId="0" borderId="9" xfId="0" applyNumberFormat="1" applyFont="1" applyBorder="1" applyAlignment="1">
      <alignment horizontal="center" vertical="center"/>
    </xf>
    <xf numFmtId="49" fontId="38" fillId="0" borderId="9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1" fontId="47" fillId="3" borderId="5" xfId="0" applyNumberFormat="1" applyFont="1" applyFill="1" applyBorder="1" applyAlignment="1">
      <alignment horizontal="left" vertical="center"/>
    </xf>
    <xf numFmtId="4" fontId="42" fillId="0" borderId="0" xfId="0" applyNumberFormat="1" applyFont="1" applyAlignment="1">
      <alignment horizontal="center" vertical="center"/>
    </xf>
    <xf numFmtId="166" fontId="4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66" fillId="0" borderId="2" xfId="0" applyFont="1" applyBorder="1" applyAlignment="1">
      <alignment horizontal="center" vertical="center" wrapText="1"/>
    </xf>
    <xf numFmtId="0" fontId="66" fillId="0" borderId="3" xfId="0" applyFont="1" applyBorder="1" applyAlignment="1">
      <alignment horizontal="center" vertical="center" wrapText="1"/>
    </xf>
    <xf numFmtId="0" fontId="82" fillId="0" borderId="2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82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 wrapText="1"/>
    </xf>
    <xf numFmtId="0" fontId="61" fillId="0" borderId="26" xfId="0" applyFont="1" applyBorder="1" applyAlignment="1">
      <alignment horizontal="center" vertical="center" wrapText="1"/>
    </xf>
    <xf numFmtId="0" fontId="66" fillId="0" borderId="4" xfId="0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0" fillId="0" borderId="0" xfId="0"/>
    <xf numFmtId="49" fontId="3" fillId="0" borderId="0" xfId="0" applyNumberFormat="1" applyFont="1" applyAlignment="1">
      <alignment horizontal="righ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  <xf numFmtId="0" fontId="67" fillId="0" borderId="11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67" fillId="0" borderId="12" xfId="0" applyFont="1" applyBorder="1" applyAlignment="1">
      <alignment horizontal="center" vertical="center"/>
    </xf>
    <xf numFmtId="0" fontId="79" fillId="0" borderId="25" xfId="0" applyFont="1" applyBorder="1" applyAlignment="1">
      <alignment horizontal="center" vertical="center" wrapText="1"/>
    </xf>
    <xf numFmtId="0" fontId="78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0" borderId="4" xfId="0" applyFont="1" applyBorder="1" applyAlignment="1">
      <alignment horizontal="center" vertical="center" wrapText="1"/>
    </xf>
    <xf numFmtId="0" fontId="67" fillId="0" borderId="2" xfId="0" applyFont="1" applyBorder="1" applyAlignment="1">
      <alignment horizontal="center" vertical="top"/>
    </xf>
    <xf numFmtId="0" fontId="67" fillId="0" borderId="3" xfId="0" applyFont="1" applyBorder="1" applyAlignment="1">
      <alignment horizontal="center" vertical="top"/>
    </xf>
    <xf numFmtId="0" fontId="67" fillId="0" borderId="4" xfId="0" applyFont="1" applyBorder="1" applyAlignment="1">
      <alignment horizontal="center" vertical="top"/>
    </xf>
    <xf numFmtId="0" fontId="72" fillId="0" borderId="3" xfId="0" applyFont="1" applyBorder="1" applyAlignment="1">
      <alignment horizontal="center" vertical="center" wrapText="1"/>
    </xf>
    <xf numFmtId="0" fontId="7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3" fillId="0" borderId="2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/>
    </xf>
    <xf numFmtId="0" fontId="73" fillId="0" borderId="4" xfId="0" applyFont="1" applyBorder="1" applyAlignment="1">
      <alignment horizontal="center" vertical="center"/>
    </xf>
    <xf numFmtId="0" fontId="77" fillId="13" borderId="18" xfId="0" applyFont="1" applyFill="1" applyBorder="1" applyAlignment="1">
      <alignment horizontal="center" vertical="center" wrapText="1"/>
    </xf>
    <xf numFmtId="0" fontId="83" fillId="13" borderId="16" xfId="0" applyFont="1" applyFill="1" applyBorder="1" applyAlignment="1">
      <alignment horizontal="center" vertical="center" wrapText="1"/>
    </xf>
    <xf numFmtId="0" fontId="83" fillId="13" borderId="17" xfId="0" applyFont="1" applyFill="1" applyBorder="1" applyAlignment="1">
      <alignment horizontal="center" vertical="center" wrapText="1"/>
    </xf>
    <xf numFmtId="0" fontId="83" fillId="13" borderId="19" xfId="0" applyFont="1" applyFill="1" applyBorder="1" applyAlignment="1">
      <alignment horizontal="center" vertical="center" wrapText="1"/>
    </xf>
    <xf numFmtId="0" fontId="83" fillId="13" borderId="14" xfId="0" applyFont="1" applyFill="1" applyBorder="1" applyAlignment="1">
      <alignment horizontal="center" vertical="center" wrapText="1"/>
    </xf>
    <xf numFmtId="0" fontId="83" fillId="13" borderId="15" xfId="0" applyFont="1" applyFill="1" applyBorder="1" applyAlignment="1">
      <alignment horizontal="center" vertical="center" wrapText="1"/>
    </xf>
    <xf numFmtId="0" fontId="56" fillId="0" borderId="3" xfId="0" applyFont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29" fillId="15" borderId="3" xfId="0" applyFont="1" applyFill="1" applyBorder="1" applyAlignment="1">
      <alignment horizontal="center" vertical="center" wrapText="1"/>
    </xf>
    <xf numFmtId="0" fontId="29" fillId="15" borderId="4" xfId="0" applyFont="1" applyFill="1" applyBorder="1" applyAlignment="1">
      <alignment horizontal="center" vertical="center" wrapText="1"/>
    </xf>
    <xf numFmtId="0" fontId="88" fillId="13" borderId="3" xfId="0" applyFont="1" applyFill="1" applyBorder="1" applyAlignment="1">
      <alignment horizontal="center" vertical="top" wrapText="1"/>
    </xf>
    <xf numFmtId="0" fontId="3" fillId="13" borderId="3" xfId="0" applyFont="1" applyFill="1" applyBorder="1" applyAlignment="1">
      <alignment horizontal="center" vertical="top"/>
    </xf>
    <xf numFmtId="0" fontId="67" fillId="14" borderId="3" xfId="0" applyFont="1" applyFill="1" applyBorder="1" applyAlignment="1">
      <alignment horizontal="center" vertical="center" wrapText="1"/>
    </xf>
    <xf numFmtId="0" fontId="67" fillId="14" borderId="3" xfId="0" applyFont="1" applyFill="1" applyBorder="1" applyAlignment="1">
      <alignment horizontal="center" vertical="center"/>
    </xf>
    <xf numFmtId="0" fontId="4" fillId="15" borderId="23" xfId="0" applyFont="1" applyFill="1" applyBorder="1" applyAlignment="1">
      <alignment horizontal="center" vertical="center" wrapText="1"/>
    </xf>
  </cellXfs>
  <cellStyles count="5">
    <cellStyle name="Гиперссылка" xfId="1" builtinId="8"/>
    <cellStyle name="Денежный" xfId="2" builtinId="4"/>
    <cellStyle name="Обычный" xfId="0" builtinId="0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9" defaultPivotStyle="PivotStyleLight16"/>
  <colors>
    <mruColors>
      <color rgb="FFCCFFCC"/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g"/><Relationship Id="rId969" Type="http://schemas.openxmlformats.org/officeDocument/2006/relationships/image" Target="../media/image969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g"/><Relationship Id="rId907" Type="http://schemas.openxmlformats.org/officeDocument/2006/relationships/image" Target="../media/image907.jpg"/><Relationship Id="rId36" Type="http://schemas.openxmlformats.org/officeDocument/2006/relationships/image" Target="../media/image36.jpeg"/><Relationship Id="rId339" Type="http://schemas.openxmlformats.org/officeDocument/2006/relationships/image" Target="../media/image339.jpe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775" Type="http://schemas.openxmlformats.org/officeDocument/2006/relationships/image" Target="../media/image775.jpeg"/><Relationship Id="rId940" Type="http://schemas.openxmlformats.org/officeDocument/2006/relationships/image" Target="../media/image940.jpeg"/><Relationship Id="rId982" Type="http://schemas.openxmlformats.org/officeDocument/2006/relationships/image" Target="../media/image982.jp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842" Type="http://schemas.openxmlformats.org/officeDocument/2006/relationships/image" Target="../media/image842.pn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884" Type="http://schemas.openxmlformats.org/officeDocument/2006/relationships/image" Target="../media/image884.jp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786" Type="http://schemas.openxmlformats.org/officeDocument/2006/relationships/image" Target="../media/image786.jpeg"/><Relationship Id="rId951" Type="http://schemas.openxmlformats.org/officeDocument/2006/relationships/image" Target="../media/image951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811" Type="http://schemas.openxmlformats.org/officeDocument/2006/relationships/image" Target="../media/image811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jpeg"/><Relationship Id="rId853" Type="http://schemas.openxmlformats.org/officeDocument/2006/relationships/image" Target="../media/image853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755" Type="http://schemas.openxmlformats.org/officeDocument/2006/relationships/image" Target="../media/image755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g"/><Relationship Id="rId962" Type="http://schemas.openxmlformats.org/officeDocument/2006/relationships/image" Target="../media/image962.jp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864" Type="http://schemas.openxmlformats.org/officeDocument/2006/relationships/image" Target="../media/image864.jp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766" Type="http://schemas.openxmlformats.org/officeDocument/2006/relationships/image" Target="../media/image766.jpeg"/><Relationship Id="rId931" Type="http://schemas.openxmlformats.org/officeDocument/2006/relationships/image" Target="../media/image93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33" Type="http://schemas.openxmlformats.org/officeDocument/2006/relationships/image" Target="../media/image833.jpeg"/><Relationship Id="rId875" Type="http://schemas.openxmlformats.org/officeDocument/2006/relationships/image" Target="../media/image875.jp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00" Type="http://schemas.openxmlformats.org/officeDocument/2006/relationships/image" Target="../media/image900.jpeg"/><Relationship Id="rId942" Type="http://schemas.openxmlformats.org/officeDocument/2006/relationships/image" Target="../media/image942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44" Type="http://schemas.openxmlformats.org/officeDocument/2006/relationships/image" Target="../media/image844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911" Type="http://schemas.openxmlformats.org/officeDocument/2006/relationships/image" Target="../media/image911.jp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953" Type="http://schemas.openxmlformats.org/officeDocument/2006/relationships/image" Target="../media/image953.jp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813" Type="http://schemas.openxmlformats.org/officeDocument/2006/relationships/image" Target="../media/image813.jpeg"/><Relationship Id="rId855" Type="http://schemas.openxmlformats.org/officeDocument/2006/relationships/image" Target="../media/image855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897" Type="http://schemas.openxmlformats.org/officeDocument/2006/relationships/image" Target="../media/image897.jpeg"/><Relationship Id="rId922" Type="http://schemas.openxmlformats.org/officeDocument/2006/relationships/image" Target="../media/image922.jp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eg"/><Relationship Id="rId799" Type="http://schemas.openxmlformats.org/officeDocument/2006/relationships/image" Target="../media/image799.jpeg"/><Relationship Id="rId964" Type="http://schemas.openxmlformats.org/officeDocument/2006/relationships/image" Target="../media/image964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824" Type="http://schemas.openxmlformats.org/officeDocument/2006/relationships/image" Target="../media/image824.jpeg"/><Relationship Id="rId866" Type="http://schemas.openxmlformats.org/officeDocument/2006/relationships/image" Target="../media/image866.jp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768" Type="http://schemas.openxmlformats.org/officeDocument/2006/relationships/image" Target="../media/image768.jpeg"/><Relationship Id="rId933" Type="http://schemas.openxmlformats.org/officeDocument/2006/relationships/image" Target="../media/image933.jpeg"/><Relationship Id="rId975" Type="http://schemas.openxmlformats.org/officeDocument/2006/relationships/image" Target="../media/image975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877" Type="http://schemas.openxmlformats.org/officeDocument/2006/relationships/image" Target="../media/image877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44" Type="http://schemas.openxmlformats.org/officeDocument/2006/relationships/image" Target="../media/image944.jp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46" Type="http://schemas.openxmlformats.org/officeDocument/2006/relationships/image" Target="../media/image846.jpeg"/><Relationship Id="rId888" Type="http://schemas.openxmlformats.org/officeDocument/2006/relationships/image" Target="../media/image888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913" Type="http://schemas.openxmlformats.org/officeDocument/2006/relationships/image" Target="../media/image913.jpg"/><Relationship Id="rId955" Type="http://schemas.openxmlformats.org/officeDocument/2006/relationships/image" Target="../media/image955.jp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899" Type="http://schemas.openxmlformats.org/officeDocument/2006/relationships/image" Target="../media/image899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eg"/><Relationship Id="rId924" Type="http://schemas.openxmlformats.org/officeDocument/2006/relationships/image" Target="../media/image924.jpeg"/><Relationship Id="rId966" Type="http://schemas.openxmlformats.org/officeDocument/2006/relationships/image" Target="../media/image966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770" Type="http://schemas.openxmlformats.org/officeDocument/2006/relationships/image" Target="../media/image77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26" Type="http://schemas.openxmlformats.org/officeDocument/2006/relationships/image" Target="../media/image826.jpeg"/><Relationship Id="rId868" Type="http://schemas.openxmlformats.org/officeDocument/2006/relationships/image" Target="../media/image868.jp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977" Type="http://schemas.openxmlformats.org/officeDocument/2006/relationships/image" Target="../media/image97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37" Type="http://schemas.openxmlformats.org/officeDocument/2006/relationships/image" Target="../media/image837.jpeg"/><Relationship Id="rId879" Type="http://schemas.openxmlformats.org/officeDocument/2006/relationships/image" Target="../media/image879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946" Type="http://schemas.openxmlformats.org/officeDocument/2006/relationships/image" Target="../media/image946.jp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848" Type="http://schemas.openxmlformats.org/officeDocument/2006/relationships/image" Target="../media/image84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817" Type="http://schemas.openxmlformats.org/officeDocument/2006/relationships/image" Target="../media/image817.jpeg"/><Relationship Id="rId859" Type="http://schemas.openxmlformats.org/officeDocument/2006/relationships/image" Target="../media/image85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g"/><Relationship Id="rId968" Type="http://schemas.openxmlformats.org/officeDocument/2006/relationships/image" Target="../media/image968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828" Type="http://schemas.openxmlformats.org/officeDocument/2006/relationships/image" Target="../media/image828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g"/><Relationship Id="rId937" Type="http://schemas.openxmlformats.org/officeDocument/2006/relationships/image" Target="../media/image937.jpeg"/><Relationship Id="rId979" Type="http://schemas.openxmlformats.org/officeDocument/2006/relationships/image" Target="../media/image979.jp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839" Type="http://schemas.openxmlformats.org/officeDocument/2006/relationships/image" Target="../media/image839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50" Type="http://schemas.openxmlformats.org/officeDocument/2006/relationships/image" Target="../media/image850.jpeg"/><Relationship Id="rId892" Type="http://schemas.openxmlformats.org/officeDocument/2006/relationships/image" Target="../media/image892.jpg"/><Relationship Id="rId906" Type="http://schemas.openxmlformats.org/officeDocument/2006/relationships/image" Target="../media/image906.jpeg"/><Relationship Id="rId948" Type="http://schemas.openxmlformats.org/officeDocument/2006/relationships/image" Target="../media/image948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861" Type="http://schemas.openxmlformats.org/officeDocument/2006/relationships/image" Target="../media/image861.jpeg"/><Relationship Id="rId917" Type="http://schemas.openxmlformats.org/officeDocument/2006/relationships/image" Target="../media/image917.jpg"/><Relationship Id="rId959" Type="http://schemas.openxmlformats.org/officeDocument/2006/relationships/image" Target="../media/image959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970" Type="http://schemas.openxmlformats.org/officeDocument/2006/relationships/image" Target="../media/image970.jp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830" Type="http://schemas.openxmlformats.org/officeDocument/2006/relationships/image" Target="../media/image830.jpeg"/><Relationship Id="rId872" Type="http://schemas.openxmlformats.org/officeDocument/2006/relationships/image" Target="../media/image872.jpg"/><Relationship Id="rId928" Type="http://schemas.openxmlformats.org/officeDocument/2006/relationships/image" Target="../media/image928.jp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841" Type="http://schemas.openxmlformats.org/officeDocument/2006/relationships/image" Target="../media/image841.png"/><Relationship Id="rId883" Type="http://schemas.openxmlformats.org/officeDocument/2006/relationships/image" Target="../media/image883.jp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950" Type="http://schemas.openxmlformats.org/officeDocument/2006/relationships/image" Target="../media/image950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852" Type="http://schemas.openxmlformats.org/officeDocument/2006/relationships/image" Target="../media/image852.jpeg"/><Relationship Id="rId908" Type="http://schemas.openxmlformats.org/officeDocument/2006/relationships/image" Target="../media/image908.jp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894" Type="http://schemas.openxmlformats.org/officeDocument/2006/relationships/image" Target="../media/image894.jp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61" Type="http://schemas.openxmlformats.org/officeDocument/2006/relationships/image" Target="../media/image961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821" Type="http://schemas.openxmlformats.org/officeDocument/2006/relationships/image" Target="../media/image821.jpeg"/><Relationship Id="rId863" Type="http://schemas.openxmlformats.org/officeDocument/2006/relationships/image" Target="../media/image863.jp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930" Type="http://schemas.openxmlformats.org/officeDocument/2006/relationships/image" Target="../media/image930.jpeg"/><Relationship Id="rId972" Type="http://schemas.openxmlformats.org/officeDocument/2006/relationships/image" Target="../media/image972.jp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941" Type="http://schemas.openxmlformats.org/officeDocument/2006/relationships/image" Target="../media/image941.jpg"/><Relationship Id="rId983" Type="http://schemas.openxmlformats.org/officeDocument/2006/relationships/image" Target="../media/image983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43" Type="http://schemas.openxmlformats.org/officeDocument/2006/relationships/image" Target="../media/image843.png"/><Relationship Id="rId885" Type="http://schemas.openxmlformats.org/officeDocument/2006/relationships/image" Target="../media/image885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910" Type="http://schemas.openxmlformats.org/officeDocument/2006/relationships/image" Target="../media/image910.jpg"/><Relationship Id="rId952" Type="http://schemas.openxmlformats.org/officeDocument/2006/relationships/image" Target="../media/image952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854" Type="http://schemas.openxmlformats.org/officeDocument/2006/relationships/image" Target="../media/image854.jpeg"/><Relationship Id="rId896" Type="http://schemas.openxmlformats.org/officeDocument/2006/relationships/image" Target="../media/image896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921" Type="http://schemas.openxmlformats.org/officeDocument/2006/relationships/image" Target="../media/image921.jp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63" Type="http://schemas.openxmlformats.org/officeDocument/2006/relationships/image" Target="../media/image963.jp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823" Type="http://schemas.openxmlformats.org/officeDocument/2006/relationships/image" Target="../media/image823.jpeg"/><Relationship Id="rId865" Type="http://schemas.openxmlformats.org/officeDocument/2006/relationships/image" Target="../media/image865.jp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834" Type="http://schemas.openxmlformats.org/officeDocument/2006/relationships/image" Target="../media/image834.jpeg"/><Relationship Id="rId876" Type="http://schemas.openxmlformats.org/officeDocument/2006/relationships/image" Target="../media/image876.jp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901" Type="http://schemas.openxmlformats.org/officeDocument/2006/relationships/image" Target="../media/image901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g"/><Relationship Id="rId954" Type="http://schemas.openxmlformats.org/officeDocument/2006/relationships/image" Target="../media/image95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jpg"/><Relationship Id="rId965" Type="http://schemas.openxmlformats.org/officeDocument/2006/relationships/image" Target="../media/image96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g"/><Relationship Id="rId905" Type="http://schemas.openxmlformats.org/officeDocument/2006/relationships/image" Target="../media/image905.jp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638</xdr:row>
      <xdr:rowOff>47625</xdr:rowOff>
    </xdr:from>
    <xdr:to>
      <xdr:col>1</xdr:col>
      <xdr:colOff>1285875</xdr:colOff>
      <xdr:row>638</xdr:row>
      <xdr:rowOff>1000125</xdr:rowOff>
    </xdr:to>
    <xdr:pic>
      <xdr:nvPicPr>
        <xdr:cNvPr id="763070" name="Рисунок 69" descr="9785912828416.jpg">
          <a:extLst>
            <a:ext uri="{FF2B5EF4-FFF2-40B4-BE49-F238E27FC236}">
              <a16:creationId xmlns:a16="http://schemas.microsoft.com/office/drawing/2014/main" id="{00000000-0008-0000-0000-0000BE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86022050"/>
          <a:ext cx="13144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652</xdr:row>
      <xdr:rowOff>38100</xdr:rowOff>
    </xdr:from>
    <xdr:to>
      <xdr:col>1</xdr:col>
      <xdr:colOff>1352550</xdr:colOff>
      <xdr:row>652</xdr:row>
      <xdr:rowOff>990600</xdr:rowOff>
    </xdr:to>
    <xdr:pic>
      <xdr:nvPicPr>
        <xdr:cNvPr id="763071" name="Рисунок 96" descr="978500033999200028.jpg">
          <a:extLst>
            <a:ext uri="{FF2B5EF4-FFF2-40B4-BE49-F238E27FC236}">
              <a16:creationId xmlns:a16="http://schemas.microsoft.com/office/drawing/2014/main" id="{00000000-0008-0000-0000-0000B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15692425"/>
          <a:ext cx="13144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679</xdr:row>
      <xdr:rowOff>38100</xdr:rowOff>
    </xdr:from>
    <xdr:to>
      <xdr:col>2</xdr:col>
      <xdr:colOff>9525</xdr:colOff>
      <xdr:row>679</xdr:row>
      <xdr:rowOff>1000125</xdr:rowOff>
    </xdr:to>
    <xdr:pic>
      <xdr:nvPicPr>
        <xdr:cNvPr id="763073" name="Рисунок 72" descr="978500033999200029.jpg">
          <a:extLst>
            <a:ext uri="{FF2B5EF4-FFF2-40B4-BE49-F238E27FC236}">
              <a16:creationId xmlns:a16="http://schemas.microsoft.com/office/drawing/2014/main" id="{00000000-0008-0000-0000-0000C1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89974925"/>
          <a:ext cx="1276350" cy="962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670</xdr:row>
      <xdr:rowOff>47625</xdr:rowOff>
    </xdr:from>
    <xdr:to>
      <xdr:col>2</xdr:col>
      <xdr:colOff>9525</xdr:colOff>
      <xdr:row>670</xdr:row>
      <xdr:rowOff>981075</xdr:rowOff>
    </xdr:to>
    <xdr:pic>
      <xdr:nvPicPr>
        <xdr:cNvPr id="763074" name="Рисунок 114" descr="978500033999200057.jpg">
          <a:extLst>
            <a:ext uri="{FF2B5EF4-FFF2-40B4-BE49-F238E27FC236}">
              <a16:creationId xmlns:a16="http://schemas.microsoft.com/office/drawing/2014/main" id="{00000000-0008-0000-0000-0000C2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4637650"/>
          <a:ext cx="1238250" cy="9334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673</xdr:row>
      <xdr:rowOff>66675</xdr:rowOff>
    </xdr:from>
    <xdr:to>
      <xdr:col>2</xdr:col>
      <xdr:colOff>9525</xdr:colOff>
      <xdr:row>673</xdr:row>
      <xdr:rowOff>1000125</xdr:rowOff>
    </xdr:to>
    <xdr:pic>
      <xdr:nvPicPr>
        <xdr:cNvPr id="763075" name="Рисунок 117" descr="978500033999200059.jpg">
          <a:extLst>
            <a:ext uri="{FF2B5EF4-FFF2-40B4-BE49-F238E27FC236}">
              <a16:creationId xmlns:a16="http://schemas.microsoft.com/office/drawing/2014/main" id="{00000000-0008-0000-0000-0000C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7742800"/>
          <a:ext cx="1238250" cy="9334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710</xdr:row>
      <xdr:rowOff>247650</xdr:rowOff>
    </xdr:from>
    <xdr:to>
      <xdr:col>1</xdr:col>
      <xdr:colOff>1257300</xdr:colOff>
      <xdr:row>710</xdr:row>
      <xdr:rowOff>1047750</xdr:rowOff>
    </xdr:to>
    <xdr:pic>
      <xdr:nvPicPr>
        <xdr:cNvPr id="763076" name="Рисунок 137" descr="9785912821417.jpg">
          <a:extLst>
            <a:ext uri="{FF2B5EF4-FFF2-40B4-BE49-F238E27FC236}">
              <a16:creationId xmlns:a16="http://schemas.microsoft.com/office/drawing/2014/main" id="{00000000-0008-0000-0000-0000C4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65241475"/>
          <a:ext cx="1257300" cy="8001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345</xdr:row>
      <xdr:rowOff>38100</xdr:rowOff>
    </xdr:from>
    <xdr:to>
      <xdr:col>2</xdr:col>
      <xdr:colOff>9525</xdr:colOff>
      <xdr:row>345</xdr:row>
      <xdr:rowOff>942975</xdr:rowOff>
    </xdr:to>
    <xdr:pic>
      <xdr:nvPicPr>
        <xdr:cNvPr id="763077" name="Рисунок 324" descr="9785912821714.jpg">
          <a:extLst>
            <a:ext uri="{FF2B5EF4-FFF2-40B4-BE49-F238E27FC236}">
              <a16:creationId xmlns:a16="http://schemas.microsoft.com/office/drawing/2014/main" id="{00000000-0008-0000-0000-0000C5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94096875"/>
          <a:ext cx="129540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209550</xdr:colOff>
      <xdr:row>805</xdr:row>
      <xdr:rowOff>0</xdr:rowOff>
    </xdr:from>
    <xdr:to>
      <xdr:col>5</xdr:col>
      <xdr:colOff>1762125</xdr:colOff>
      <xdr:row>805</xdr:row>
      <xdr:rowOff>0</xdr:rowOff>
    </xdr:to>
    <xdr:pic>
      <xdr:nvPicPr>
        <xdr:cNvPr id="763079" name="Рисунок 224" descr="9785000336472.jpg">
          <a:extLst>
            <a:ext uri="{FF2B5EF4-FFF2-40B4-BE49-F238E27FC236}">
              <a16:creationId xmlns:a16="http://schemas.microsoft.com/office/drawing/2014/main" id="{00000000-0008-0000-0000-0000C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996896025"/>
          <a:ext cx="1552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</xdr:colOff>
      <xdr:row>3</xdr:row>
      <xdr:rowOff>379730</xdr:rowOff>
    </xdr:from>
    <xdr:to>
      <xdr:col>3</xdr:col>
      <xdr:colOff>1300584</xdr:colOff>
      <xdr:row>3</xdr:row>
      <xdr:rowOff>379730</xdr:rowOff>
    </xdr:to>
    <xdr:sp macro="" textlink="">
      <xdr:nvSpPr>
        <xdr:cNvPr id="15" name="WordArt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050" y="2997200"/>
          <a:ext cx="348066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/>
          <a:r>
            <a:rPr lang="ru-RU" sz="6600" kern="10" spc="-330" normalizeH="1">
              <a:ln w="9525">
                <a:noFill/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ookman Old Style"/>
            </a:rPr>
            <a:t>СЛОВО</a:t>
          </a:r>
        </a:p>
      </xdr:txBody>
    </xdr:sp>
    <xdr:clientData/>
  </xdr:twoCellAnchor>
  <xdr:twoCellAnchor>
    <xdr:from>
      <xdr:col>1</xdr:col>
      <xdr:colOff>76200</xdr:colOff>
      <xdr:row>85</xdr:row>
      <xdr:rowOff>38100</xdr:rowOff>
    </xdr:from>
    <xdr:to>
      <xdr:col>1</xdr:col>
      <xdr:colOff>1200150</xdr:colOff>
      <xdr:row>85</xdr:row>
      <xdr:rowOff>1400175</xdr:rowOff>
    </xdr:to>
    <xdr:pic>
      <xdr:nvPicPr>
        <xdr:cNvPr id="763081" name="Рисунок 831" descr="9785000337820.jpg">
          <a:extLst>
            <a:ext uri="{FF2B5EF4-FFF2-40B4-BE49-F238E27FC236}">
              <a16:creationId xmlns:a16="http://schemas.microsoft.com/office/drawing/2014/main" id="{00000000-0008-0000-0000-0000C9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494145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86</xdr:row>
      <xdr:rowOff>38100</xdr:rowOff>
    </xdr:from>
    <xdr:to>
      <xdr:col>1</xdr:col>
      <xdr:colOff>1200150</xdr:colOff>
      <xdr:row>86</xdr:row>
      <xdr:rowOff>1409700</xdr:rowOff>
    </xdr:to>
    <xdr:pic>
      <xdr:nvPicPr>
        <xdr:cNvPr id="763082" name="Рисунок 832" descr="9785000337837.jpg">
          <a:extLst>
            <a:ext uri="{FF2B5EF4-FFF2-40B4-BE49-F238E27FC236}">
              <a16:creationId xmlns:a16="http://schemas.microsoft.com/office/drawing/2014/main" id="{00000000-0008-0000-0000-0000CA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6360675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87</xdr:row>
      <xdr:rowOff>57150</xdr:rowOff>
    </xdr:from>
    <xdr:to>
      <xdr:col>1</xdr:col>
      <xdr:colOff>1162050</xdr:colOff>
      <xdr:row>87</xdr:row>
      <xdr:rowOff>1390650</xdr:rowOff>
    </xdr:to>
    <xdr:pic>
      <xdr:nvPicPr>
        <xdr:cNvPr id="763083" name="Рисунок 833" descr="9785000337790.jpg">
          <a:extLst>
            <a:ext uri="{FF2B5EF4-FFF2-40B4-BE49-F238E27FC236}">
              <a16:creationId xmlns:a16="http://schemas.microsoft.com/office/drawing/2014/main" id="{00000000-0008-0000-0000-0000CB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7798950"/>
          <a:ext cx="10858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88</xdr:row>
      <xdr:rowOff>38100</xdr:rowOff>
    </xdr:from>
    <xdr:to>
      <xdr:col>1</xdr:col>
      <xdr:colOff>1200150</xdr:colOff>
      <xdr:row>89</xdr:row>
      <xdr:rowOff>0</xdr:rowOff>
    </xdr:to>
    <xdr:pic>
      <xdr:nvPicPr>
        <xdr:cNvPr id="763084" name="Рисунок 834" descr="9785000337844.jpg">
          <a:extLst>
            <a:ext uri="{FF2B5EF4-FFF2-40B4-BE49-F238E27FC236}">
              <a16:creationId xmlns:a16="http://schemas.microsoft.com/office/drawing/2014/main" id="{00000000-0008-0000-0000-0000CC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91991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90</xdr:row>
      <xdr:rowOff>38100</xdr:rowOff>
    </xdr:from>
    <xdr:to>
      <xdr:col>1</xdr:col>
      <xdr:colOff>1143000</xdr:colOff>
      <xdr:row>90</xdr:row>
      <xdr:rowOff>1343025</xdr:rowOff>
    </xdr:to>
    <xdr:pic>
      <xdr:nvPicPr>
        <xdr:cNvPr id="763085" name="Рисунок 824" descr="9785000337691.jpg">
          <a:extLst>
            <a:ext uri="{FF2B5EF4-FFF2-40B4-BE49-F238E27FC236}">
              <a16:creationId xmlns:a16="http://schemas.microsoft.com/office/drawing/2014/main" id="{00000000-0008-0000-0000-0000CD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1694675"/>
          <a:ext cx="104775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91</xdr:row>
      <xdr:rowOff>19050</xdr:rowOff>
    </xdr:from>
    <xdr:to>
      <xdr:col>1</xdr:col>
      <xdr:colOff>1143000</xdr:colOff>
      <xdr:row>91</xdr:row>
      <xdr:rowOff>1352550</xdr:rowOff>
    </xdr:to>
    <xdr:pic>
      <xdr:nvPicPr>
        <xdr:cNvPr id="763086" name="Рисунок 825" descr="9785000337714.jpg">
          <a:extLst>
            <a:ext uri="{FF2B5EF4-FFF2-40B4-BE49-F238E27FC236}">
              <a16:creationId xmlns:a16="http://schemas.microsoft.com/office/drawing/2014/main" id="{00000000-0008-0000-0000-0000CE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3094850"/>
          <a:ext cx="10477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92</xdr:row>
      <xdr:rowOff>9525</xdr:rowOff>
    </xdr:from>
    <xdr:to>
      <xdr:col>1</xdr:col>
      <xdr:colOff>1181100</xdr:colOff>
      <xdr:row>92</xdr:row>
      <xdr:rowOff>1390650</xdr:rowOff>
    </xdr:to>
    <xdr:pic>
      <xdr:nvPicPr>
        <xdr:cNvPr id="763087" name="Рисунок 826" descr="9785000337707.jpg">
          <a:extLst>
            <a:ext uri="{FF2B5EF4-FFF2-40B4-BE49-F238E27FC236}">
              <a16:creationId xmlns:a16="http://schemas.microsoft.com/office/drawing/2014/main" id="{00000000-0008-0000-0000-0000C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450455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93</xdr:row>
      <xdr:rowOff>19050</xdr:rowOff>
    </xdr:from>
    <xdr:to>
      <xdr:col>1</xdr:col>
      <xdr:colOff>1162050</xdr:colOff>
      <xdr:row>93</xdr:row>
      <xdr:rowOff>1390650</xdr:rowOff>
    </xdr:to>
    <xdr:pic>
      <xdr:nvPicPr>
        <xdr:cNvPr id="763088" name="Рисунок 827" descr="9785000337721.jpg">
          <a:extLst>
            <a:ext uri="{FF2B5EF4-FFF2-40B4-BE49-F238E27FC236}">
              <a16:creationId xmlns:a16="http://schemas.microsoft.com/office/drawing/2014/main" id="{00000000-0008-0000-0000-0000D0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593330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95</xdr:row>
      <xdr:rowOff>57150</xdr:rowOff>
    </xdr:from>
    <xdr:to>
      <xdr:col>1</xdr:col>
      <xdr:colOff>1190625</xdr:colOff>
      <xdr:row>95</xdr:row>
      <xdr:rowOff>1390650</xdr:rowOff>
    </xdr:to>
    <xdr:pic>
      <xdr:nvPicPr>
        <xdr:cNvPr id="763089" name="Рисунок 808" descr="9785000337769.jpg">
          <a:extLst>
            <a:ext uri="{FF2B5EF4-FFF2-40B4-BE49-F238E27FC236}">
              <a16:creationId xmlns:a16="http://schemas.microsoft.com/office/drawing/2014/main" id="{00000000-0008-0000-0000-0000D1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8381225"/>
          <a:ext cx="10477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96</xdr:row>
      <xdr:rowOff>38100</xdr:rowOff>
    </xdr:from>
    <xdr:to>
      <xdr:col>1</xdr:col>
      <xdr:colOff>1200150</xdr:colOff>
      <xdr:row>96</xdr:row>
      <xdr:rowOff>1371600</xdr:rowOff>
    </xdr:to>
    <xdr:pic>
      <xdr:nvPicPr>
        <xdr:cNvPr id="763090" name="Рисунок 809" descr="9785000337738.jpg">
          <a:extLst>
            <a:ext uri="{FF2B5EF4-FFF2-40B4-BE49-F238E27FC236}">
              <a16:creationId xmlns:a16="http://schemas.microsoft.com/office/drawing/2014/main" id="{00000000-0008-0000-0000-0000D2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79781400"/>
          <a:ext cx="10572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97</xdr:row>
      <xdr:rowOff>57150</xdr:rowOff>
    </xdr:from>
    <xdr:to>
      <xdr:col>1</xdr:col>
      <xdr:colOff>1190625</xdr:colOff>
      <xdr:row>97</xdr:row>
      <xdr:rowOff>1390650</xdr:rowOff>
    </xdr:to>
    <xdr:pic>
      <xdr:nvPicPr>
        <xdr:cNvPr id="763091" name="Рисунок 810" descr="9785000337783.jpg">
          <a:extLst>
            <a:ext uri="{FF2B5EF4-FFF2-40B4-BE49-F238E27FC236}">
              <a16:creationId xmlns:a16="http://schemas.microsoft.com/office/drawing/2014/main" id="{00000000-0008-0000-0000-0000D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81219675"/>
          <a:ext cx="10477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98</xdr:row>
      <xdr:rowOff>19050</xdr:rowOff>
    </xdr:from>
    <xdr:to>
      <xdr:col>1</xdr:col>
      <xdr:colOff>1200150</xdr:colOff>
      <xdr:row>99</xdr:row>
      <xdr:rowOff>0</xdr:rowOff>
    </xdr:to>
    <xdr:pic>
      <xdr:nvPicPr>
        <xdr:cNvPr id="763092" name="Рисунок 811" descr="9785000337752.jpg">
          <a:extLst>
            <a:ext uri="{FF2B5EF4-FFF2-40B4-BE49-F238E27FC236}">
              <a16:creationId xmlns:a16="http://schemas.microsoft.com/office/drawing/2014/main" id="{00000000-0008-0000-0000-0000D4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26008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99</xdr:row>
      <xdr:rowOff>19050</xdr:rowOff>
    </xdr:from>
    <xdr:to>
      <xdr:col>1</xdr:col>
      <xdr:colOff>1200150</xdr:colOff>
      <xdr:row>99</xdr:row>
      <xdr:rowOff>1390650</xdr:rowOff>
    </xdr:to>
    <xdr:pic>
      <xdr:nvPicPr>
        <xdr:cNvPr id="763093" name="Рисунок 812" descr="9785000337776.jpg">
          <a:extLst>
            <a:ext uri="{FF2B5EF4-FFF2-40B4-BE49-F238E27FC236}">
              <a16:creationId xmlns:a16="http://schemas.microsoft.com/office/drawing/2014/main" id="{00000000-0008-0000-0000-0000D5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4020025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100</xdr:row>
      <xdr:rowOff>0</xdr:rowOff>
    </xdr:from>
    <xdr:to>
      <xdr:col>1</xdr:col>
      <xdr:colOff>1219200</xdr:colOff>
      <xdr:row>100</xdr:row>
      <xdr:rowOff>1409700</xdr:rowOff>
    </xdr:to>
    <xdr:pic>
      <xdr:nvPicPr>
        <xdr:cNvPr id="763094" name="Рисунок 813" descr="9785000337745.jpg">
          <a:extLst>
            <a:ext uri="{FF2B5EF4-FFF2-40B4-BE49-F238E27FC236}">
              <a16:creationId xmlns:a16="http://schemas.microsoft.com/office/drawing/2014/main" id="{00000000-0008-0000-0000-0000D6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5420200"/>
          <a:ext cx="108585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102</xdr:row>
      <xdr:rowOff>9525</xdr:rowOff>
    </xdr:from>
    <xdr:to>
      <xdr:col>1</xdr:col>
      <xdr:colOff>1285875</xdr:colOff>
      <xdr:row>102</xdr:row>
      <xdr:rowOff>838200</xdr:rowOff>
    </xdr:to>
    <xdr:pic>
      <xdr:nvPicPr>
        <xdr:cNvPr id="763095" name="Рисунок 804" descr="9785000337653.jpg">
          <a:extLst>
            <a:ext uri="{FF2B5EF4-FFF2-40B4-BE49-F238E27FC236}">
              <a16:creationId xmlns:a16="http://schemas.microsoft.com/office/drawing/2014/main" id="{00000000-0008-0000-0000-0000D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7515700"/>
          <a:ext cx="1266825" cy="828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103</xdr:row>
      <xdr:rowOff>28575</xdr:rowOff>
    </xdr:from>
    <xdr:to>
      <xdr:col>1</xdr:col>
      <xdr:colOff>1285875</xdr:colOff>
      <xdr:row>103</xdr:row>
      <xdr:rowOff>895350</xdr:rowOff>
    </xdr:to>
    <xdr:pic>
      <xdr:nvPicPr>
        <xdr:cNvPr id="763096" name="Рисунок 805" descr="9785000337677.jpg">
          <a:extLst>
            <a:ext uri="{FF2B5EF4-FFF2-40B4-BE49-F238E27FC236}">
              <a16:creationId xmlns:a16="http://schemas.microsoft.com/office/drawing/2014/main" id="{00000000-0008-0000-0000-0000D8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8439625"/>
          <a:ext cx="1266825" cy="866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104</xdr:row>
      <xdr:rowOff>9525</xdr:rowOff>
    </xdr:from>
    <xdr:to>
      <xdr:col>1</xdr:col>
      <xdr:colOff>1285875</xdr:colOff>
      <xdr:row>104</xdr:row>
      <xdr:rowOff>857250</xdr:rowOff>
    </xdr:to>
    <xdr:pic>
      <xdr:nvPicPr>
        <xdr:cNvPr id="763097" name="Рисунок 806" descr="9785000337684.jpg">
          <a:extLst>
            <a:ext uri="{FF2B5EF4-FFF2-40B4-BE49-F238E27FC236}">
              <a16:creationId xmlns:a16="http://schemas.microsoft.com/office/drawing/2014/main" id="{00000000-0008-0000-0000-0000D9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9325450"/>
          <a:ext cx="1266825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105</xdr:row>
      <xdr:rowOff>66675</xdr:rowOff>
    </xdr:from>
    <xdr:to>
      <xdr:col>1</xdr:col>
      <xdr:colOff>1285875</xdr:colOff>
      <xdr:row>105</xdr:row>
      <xdr:rowOff>828675</xdr:rowOff>
    </xdr:to>
    <xdr:pic>
      <xdr:nvPicPr>
        <xdr:cNvPr id="763098" name="Рисунок 814" descr="9785000337660.jpg">
          <a:extLst>
            <a:ext uri="{FF2B5EF4-FFF2-40B4-BE49-F238E27FC236}">
              <a16:creationId xmlns:a16="http://schemas.microsoft.com/office/drawing/2014/main" id="{00000000-0008-0000-0000-0000DA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0287475"/>
          <a:ext cx="1266825" cy="7620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107</xdr:row>
      <xdr:rowOff>28575</xdr:rowOff>
    </xdr:from>
    <xdr:to>
      <xdr:col>1</xdr:col>
      <xdr:colOff>1181100</xdr:colOff>
      <xdr:row>107</xdr:row>
      <xdr:rowOff>1352550</xdr:rowOff>
    </xdr:to>
    <xdr:pic>
      <xdr:nvPicPr>
        <xdr:cNvPr id="763099" name="Рисунок 840" descr="Три богатыря.jpg">
          <a:extLst>
            <a:ext uri="{FF2B5EF4-FFF2-40B4-BE49-F238E27FC236}">
              <a16:creationId xmlns:a16="http://schemas.microsoft.com/office/drawing/2014/main" id="{00000000-0008-0000-0000-0000DB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2259150"/>
          <a:ext cx="10858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108</xdr:row>
      <xdr:rowOff>38100</xdr:rowOff>
    </xdr:from>
    <xdr:to>
      <xdr:col>1</xdr:col>
      <xdr:colOff>1190625</xdr:colOff>
      <xdr:row>108</xdr:row>
      <xdr:rowOff>1371600</xdr:rowOff>
    </xdr:to>
    <xdr:pic>
      <xdr:nvPicPr>
        <xdr:cNvPr id="763100" name="Рисунок 841" descr="Три богатыря и морской царь.jpg">
          <a:extLst>
            <a:ext uri="{FF2B5EF4-FFF2-40B4-BE49-F238E27FC236}">
              <a16:creationId xmlns:a16="http://schemas.microsoft.com/office/drawing/2014/main" id="{00000000-0008-0000-0000-0000DC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3687900"/>
          <a:ext cx="10953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109</xdr:row>
      <xdr:rowOff>38100</xdr:rowOff>
    </xdr:from>
    <xdr:to>
      <xdr:col>1</xdr:col>
      <xdr:colOff>1190625</xdr:colOff>
      <xdr:row>109</xdr:row>
      <xdr:rowOff>1371600</xdr:rowOff>
    </xdr:to>
    <xdr:pic>
      <xdr:nvPicPr>
        <xdr:cNvPr id="763101" name="Рисунок 842" descr="Три богатыря Ход конем (2).jpg">
          <a:extLst>
            <a:ext uri="{FF2B5EF4-FFF2-40B4-BE49-F238E27FC236}">
              <a16:creationId xmlns:a16="http://schemas.microsoft.com/office/drawing/2014/main" id="{00000000-0008-0000-0000-0000DD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5107125"/>
          <a:ext cx="10953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110</xdr:row>
      <xdr:rowOff>57150</xdr:rowOff>
    </xdr:from>
    <xdr:to>
      <xdr:col>1</xdr:col>
      <xdr:colOff>1190625</xdr:colOff>
      <xdr:row>110</xdr:row>
      <xdr:rowOff>1390650</xdr:rowOff>
    </xdr:to>
    <xdr:pic>
      <xdr:nvPicPr>
        <xdr:cNvPr id="763102" name="Рисунок 843" descr="Три богатыря и принцесса Египта.jpg">
          <a:extLst>
            <a:ext uri="{FF2B5EF4-FFF2-40B4-BE49-F238E27FC236}">
              <a16:creationId xmlns:a16="http://schemas.microsoft.com/office/drawing/2014/main" id="{00000000-0008-0000-0000-0000DE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545400"/>
          <a:ext cx="10953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111</xdr:row>
      <xdr:rowOff>38100</xdr:rowOff>
    </xdr:from>
    <xdr:to>
      <xdr:col>1</xdr:col>
      <xdr:colOff>1190625</xdr:colOff>
      <xdr:row>111</xdr:row>
      <xdr:rowOff>1371600</xdr:rowOff>
    </xdr:to>
    <xdr:pic>
      <xdr:nvPicPr>
        <xdr:cNvPr id="763103" name="Рисунок 844" descr="Конь Юлий и большие скачки (2).jpg">
          <a:extLst>
            <a:ext uri="{FF2B5EF4-FFF2-40B4-BE49-F238E27FC236}">
              <a16:creationId xmlns:a16="http://schemas.microsoft.com/office/drawing/2014/main" id="{00000000-0008-0000-0000-0000D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7945575"/>
          <a:ext cx="10953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112</xdr:row>
      <xdr:rowOff>19050</xdr:rowOff>
    </xdr:from>
    <xdr:to>
      <xdr:col>1</xdr:col>
      <xdr:colOff>1181100</xdr:colOff>
      <xdr:row>113</xdr:row>
      <xdr:rowOff>0</xdr:rowOff>
    </xdr:to>
    <xdr:pic>
      <xdr:nvPicPr>
        <xdr:cNvPr id="763104" name="Рисунок 845" descr="Три богатыря на дальних берегах (2).jpg">
          <a:extLst>
            <a:ext uri="{FF2B5EF4-FFF2-40B4-BE49-F238E27FC236}">
              <a16:creationId xmlns:a16="http://schemas.microsoft.com/office/drawing/2014/main" id="{00000000-0008-0000-0000-0000E0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9345750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114</xdr:row>
      <xdr:rowOff>76200</xdr:rowOff>
    </xdr:from>
    <xdr:to>
      <xdr:col>1</xdr:col>
      <xdr:colOff>1190625</xdr:colOff>
      <xdr:row>114</xdr:row>
      <xdr:rowOff>1371600</xdr:rowOff>
    </xdr:to>
    <xdr:pic>
      <xdr:nvPicPr>
        <xdr:cNvPr id="763107" name="Рисунок 848" descr="Три богатыря и морской царь Конь Юлий.jpg">
          <a:extLst>
            <a:ext uri="{FF2B5EF4-FFF2-40B4-BE49-F238E27FC236}">
              <a16:creationId xmlns:a16="http://schemas.microsoft.com/office/drawing/2014/main" id="{00000000-0008-0000-0000-0000E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4527350"/>
          <a:ext cx="1095375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115</xdr:row>
      <xdr:rowOff>57150</xdr:rowOff>
    </xdr:from>
    <xdr:to>
      <xdr:col>1</xdr:col>
      <xdr:colOff>1200150</xdr:colOff>
      <xdr:row>115</xdr:row>
      <xdr:rowOff>1333500</xdr:rowOff>
    </xdr:to>
    <xdr:pic>
      <xdr:nvPicPr>
        <xdr:cNvPr id="763111" name="Рисунок 852" descr="Три богатыря Ход конем Конь Юлий.jpg">
          <a:extLst>
            <a:ext uri="{FF2B5EF4-FFF2-40B4-BE49-F238E27FC236}">
              <a16:creationId xmlns:a16="http://schemas.microsoft.com/office/drawing/2014/main" id="{00000000-0008-0000-0000-0000E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0185200"/>
          <a:ext cx="109537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116</xdr:row>
      <xdr:rowOff>57150</xdr:rowOff>
    </xdr:from>
    <xdr:to>
      <xdr:col>1</xdr:col>
      <xdr:colOff>1162050</xdr:colOff>
      <xdr:row>116</xdr:row>
      <xdr:rowOff>1333500</xdr:rowOff>
    </xdr:to>
    <xdr:pic>
      <xdr:nvPicPr>
        <xdr:cNvPr id="763112" name="Рисунок 854" descr="Три богатыря Ход конем.jpg">
          <a:extLst>
            <a:ext uri="{FF2B5EF4-FFF2-40B4-BE49-F238E27FC236}">
              <a16:creationId xmlns:a16="http://schemas.microsoft.com/office/drawing/2014/main" id="{00000000-0008-0000-0000-0000E8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1604425"/>
          <a:ext cx="1085850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118</xdr:row>
      <xdr:rowOff>57150</xdr:rowOff>
    </xdr:from>
    <xdr:to>
      <xdr:col>1</xdr:col>
      <xdr:colOff>1190625</xdr:colOff>
      <xdr:row>118</xdr:row>
      <xdr:rowOff>1333500</xdr:rowOff>
    </xdr:to>
    <xdr:pic>
      <xdr:nvPicPr>
        <xdr:cNvPr id="763113" name="Рисунок 856" descr="Три богатыря и наследница престола.jpg">
          <a:extLst>
            <a:ext uri="{FF2B5EF4-FFF2-40B4-BE49-F238E27FC236}">
              <a16:creationId xmlns:a16="http://schemas.microsoft.com/office/drawing/2014/main" id="{00000000-0008-0000-0000-0000E9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5862100"/>
          <a:ext cx="109537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117</xdr:row>
      <xdr:rowOff>57150</xdr:rowOff>
    </xdr:from>
    <xdr:to>
      <xdr:col>1</xdr:col>
      <xdr:colOff>1200150</xdr:colOff>
      <xdr:row>117</xdr:row>
      <xdr:rowOff>1333500</xdr:rowOff>
    </xdr:to>
    <xdr:pic>
      <xdr:nvPicPr>
        <xdr:cNvPr id="763115" name="Рисунок 858" descr="Князь Киевский и конь Юлий.jpg">
          <a:extLst>
            <a:ext uri="{FF2B5EF4-FFF2-40B4-BE49-F238E27FC236}">
              <a16:creationId xmlns:a16="http://schemas.microsoft.com/office/drawing/2014/main" id="{00000000-0008-0000-0000-0000EB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3023650"/>
          <a:ext cx="1085850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226</xdr:row>
      <xdr:rowOff>38100</xdr:rowOff>
    </xdr:from>
    <xdr:to>
      <xdr:col>1</xdr:col>
      <xdr:colOff>1190625</xdr:colOff>
      <xdr:row>226</xdr:row>
      <xdr:rowOff>1409700</xdr:rowOff>
    </xdr:to>
    <xdr:pic>
      <xdr:nvPicPr>
        <xdr:cNvPr id="763116" name="Рисунок 856" descr="9785000337431.jpg">
          <a:extLst>
            <a:ext uri="{FF2B5EF4-FFF2-40B4-BE49-F238E27FC236}">
              <a16:creationId xmlns:a16="http://schemas.microsoft.com/office/drawing/2014/main" id="{00000000-0008-0000-0000-0000EC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69534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227</xdr:row>
      <xdr:rowOff>9525</xdr:rowOff>
    </xdr:from>
    <xdr:to>
      <xdr:col>1</xdr:col>
      <xdr:colOff>1228725</xdr:colOff>
      <xdr:row>227</xdr:row>
      <xdr:rowOff>1390650</xdr:rowOff>
    </xdr:to>
    <xdr:pic>
      <xdr:nvPicPr>
        <xdr:cNvPr id="763117" name="Рисунок 857" descr="9785000337448.jpg">
          <a:extLst>
            <a:ext uri="{FF2B5EF4-FFF2-40B4-BE49-F238E27FC236}">
              <a16:creationId xmlns:a16="http://schemas.microsoft.com/office/drawing/2014/main" id="{00000000-0008-0000-0000-0000ED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834407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28</xdr:row>
      <xdr:rowOff>57150</xdr:rowOff>
    </xdr:from>
    <xdr:to>
      <xdr:col>1</xdr:col>
      <xdr:colOff>1190625</xdr:colOff>
      <xdr:row>29</xdr:row>
      <xdr:rowOff>0</xdr:rowOff>
    </xdr:to>
    <xdr:pic>
      <xdr:nvPicPr>
        <xdr:cNvPr id="763118" name="Рисунок 858" descr="9785000337455.jpg">
          <a:extLst>
            <a:ext uri="{FF2B5EF4-FFF2-40B4-BE49-F238E27FC236}">
              <a16:creationId xmlns:a16="http://schemas.microsoft.com/office/drawing/2014/main" id="{00000000-0008-0000-0000-0000EE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98109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228</xdr:row>
      <xdr:rowOff>57150</xdr:rowOff>
    </xdr:from>
    <xdr:to>
      <xdr:col>1</xdr:col>
      <xdr:colOff>1162050</xdr:colOff>
      <xdr:row>230</xdr:row>
      <xdr:rowOff>9525</xdr:rowOff>
    </xdr:to>
    <xdr:pic>
      <xdr:nvPicPr>
        <xdr:cNvPr id="763119" name="Рисунок 859" descr="9785000337462.jpg">
          <a:extLst>
            <a:ext uri="{FF2B5EF4-FFF2-40B4-BE49-F238E27FC236}">
              <a16:creationId xmlns:a16="http://schemas.microsoft.com/office/drawing/2014/main" id="{00000000-0008-0000-0000-0000E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4123015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231</xdr:row>
      <xdr:rowOff>38100</xdr:rowOff>
    </xdr:from>
    <xdr:to>
      <xdr:col>1</xdr:col>
      <xdr:colOff>1200150</xdr:colOff>
      <xdr:row>232</xdr:row>
      <xdr:rowOff>0</xdr:rowOff>
    </xdr:to>
    <xdr:pic>
      <xdr:nvPicPr>
        <xdr:cNvPr id="763120" name="Рисунок 18" descr="9785000337233_1.jpg">
          <a:extLst>
            <a:ext uri="{FF2B5EF4-FFF2-40B4-BE49-F238E27FC236}">
              <a16:creationId xmlns:a16="http://schemas.microsoft.com/office/drawing/2014/main" id="{00000000-0008-0000-0000-0000F0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36876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233</xdr:row>
      <xdr:rowOff>19050</xdr:rowOff>
    </xdr:from>
    <xdr:to>
      <xdr:col>1</xdr:col>
      <xdr:colOff>1200150</xdr:colOff>
      <xdr:row>233</xdr:row>
      <xdr:rowOff>1381125</xdr:rowOff>
    </xdr:to>
    <xdr:pic>
      <xdr:nvPicPr>
        <xdr:cNvPr id="763121" name="Рисунок 19" descr="9785000337240_1.jpg">
          <a:extLst>
            <a:ext uri="{FF2B5EF4-FFF2-40B4-BE49-F238E27FC236}">
              <a16:creationId xmlns:a16="http://schemas.microsoft.com/office/drawing/2014/main" id="{00000000-0008-0000-0000-0000F1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459355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234</xdr:row>
      <xdr:rowOff>28575</xdr:rowOff>
    </xdr:from>
    <xdr:to>
      <xdr:col>1</xdr:col>
      <xdr:colOff>1238250</xdr:colOff>
      <xdr:row>234</xdr:row>
      <xdr:rowOff>1390650</xdr:rowOff>
    </xdr:to>
    <xdr:pic>
      <xdr:nvPicPr>
        <xdr:cNvPr id="763122" name="Рисунок 20" descr="9785000337271_1.jpg">
          <a:extLst>
            <a:ext uri="{FF2B5EF4-FFF2-40B4-BE49-F238E27FC236}">
              <a16:creationId xmlns:a16="http://schemas.microsoft.com/office/drawing/2014/main" id="{00000000-0008-0000-0000-0000F2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47364250"/>
          <a:ext cx="11049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235</xdr:row>
      <xdr:rowOff>9525</xdr:rowOff>
    </xdr:from>
    <xdr:to>
      <xdr:col>1</xdr:col>
      <xdr:colOff>1219200</xdr:colOff>
      <xdr:row>235</xdr:row>
      <xdr:rowOff>1409700</xdr:rowOff>
    </xdr:to>
    <xdr:pic>
      <xdr:nvPicPr>
        <xdr:cNvPr id="763123" name="Рисунок 21" descr="9785000337226_1.jpg">
          <a:extLst>
            <a:ext uri="{FF2B5EF4-FFF2-40B4-BE49-F238E27FC236}">
              <a16:creationId xmlns:a16="http://schemas.microsoft.com/office/drawing/2014/main" id="{00000000-0008-0000-0000-0000F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48764425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236</xdr:row>
      <xdr:rowOff>19050</xdr:rowOff>
    </xdr:from>
    <xdr:to>
      <xdr:col>1</xdr:col>
      <xdr:colOff>1200150</xdr:colOff>
      <xdr:row>236</xdr:row>
      <xdr:rowOff>1390650</xdr:rowOff>
    </xdr:to>
    <xdr:pic>
      <xdr:nvPicPr>
        <xdr:cNvPr id="763124" name="Рисунок 22" descr="9785000337257_1.jpg">
          <a:extLst>
            <a:ext uri="{FF2B5EF4-FFF2-40B4-BE49-F238E27FC236}">
              <a16:creationId xmlns:a16="http://schemas.microsoft.com/office/drawing/2014/main" id="{00000000-0008-0000-0000-0000F4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0193175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237</xdr:row>
      <xdr:rowOff>38100</xdr:rowOff>
    </xdr:from>
    <xdr:to>
      <xdr:col>1</xdr:col>
      <xdr:colOff>1190625</xdr:colOff>
      <xdr:row>237</xdr:row>
      <xdr:rowOff>1400175</xdr:rowOff>
    </xdr:to>
    <xdr:pic>
      <xdr:nvPicPr>
        <xdr:cNvPr id="763125" name="Рисунок 25" descr="9785000337264_1.jpg">
          <a:extLst>
            <a:ext uri="{FF2B5EF4-FFF2-40B4-BE49-F238E27FC236}">
              <a16:creationId xmlns:a16="http://schemas.microsoft.com/office/drawing/2014/main" id="{00000000-0008-0000-0000-0000F5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16314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238</xdr:row>
      <xdr:rowOff>9525</xdr:rowOff>
    </xdr:from>
    <xdr:to>
      <xdr:col>1</xdr:col>
      <xdr:colOff>1228725</xdr:colOff>
      <xdr:row>238</xdr:row>
      <xdr:rowOff>1409700</xdr:rowOff>
    </xdr:to>
    <xdr:pic>
      <xdr:nvPicPr>
        <xdr:cNvPr id="763126" name="Рисунок 26" descr="9785000337295_1.jpg">
          <a:extLst>
            <a:ext uri="{FF2B5EF4-FFF2-40B4-BE49-F238E27FC236}">
              <a16:creationId xmlns:a16="http://schemas.microsoft.com/office/drawing/2014/main" id="{00000000-0008-0000-0000-0000F6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3022100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239</xdr:row>
      <xdr:rowOff>38100</xdr:rowOff>
    </xdr:from>
    <xdr:to>
      <xdr:col>1</xdr:col>
      <xdr:colOff>1200150</xdr:colOff>
      <xdr:row>239</xdr:row>
      <xdr:rowOff>1400175</xdr:rowOff>
    </xdr:to>
    <xdr:pic>
      <xdr:nvPicPr>
        <xdr:cNvPr id="763127" name="Рисунок 27" descr="9785000337288_1.jpg">
          <a:extLst>
            <a:ext uri="{FF2B5EF4-FFF2-40B4-BE49-F238E27FC236}">
              <a16:creationId xmlns:a16="http://schemas.microsoft.com/office/drawing/2014/main" id="{00000000-0008-0000-0000-0000F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544699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241</xdr:row>
      <xdr:rowOff>9525</xdr:rowOff>
    </xdr:from>
    <xdr:to>
      <xdr:col>1</xdr:col>
      <xdr:colOff>1238250</xdr:colOff>
      <xdr:row>241</xdr:row>
      <xdr:rowOff>1390650</xdr:rowOff>
    </xdr:to>
    <xdr:pic>
      <xdr:nvPicPr>
        <xdr:cNvPr id="763128" name="Рисунок 535" descr="9785000336892.jpg">
          <a:extLst>
            <a:ext uri="{FF2B5EF4-FFF2-40B4-BE49-F238E27FC236}">
              <a16:creationId xmlns:a16="http://schemas.microsoft.com/office/drawing/2014/main" id="{00000000-0008-0000-0000-0000F8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702260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242</xdr:row>
      <xdr:rowOff>9525</xdr:rowOff>
    </xdr:from>
    <xdr:to>
      <xdr:col>1</xdr:col>
      <xdr:colOff>1238250</xdr:colOff>
      <xdr:row>242</xdr:row>
      <xdr:rowOff>1390650</xdr:rowOff>
    </xdr:to>
    <xdr:pic>
      <xdr:nvPicPr>
        <xdr:cNvPr id="763129" name="Рисунок 536" descr="9785000336861.jpg">
          <a:extLst>
            <a:ext uri="{FF2B5EF4-FFF2-40B4-BE49-F238E27FC236}">
              <a16:creationId xmlns:a16="http://schemas.microsoft.com/office/drawing/2014/main" id="{00000000-0008-0000-0000-0000F9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5844182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243</xdr:row>
      <xdr:rowOff>28575</xdr:rowOff>
    </xdr:from>
    <xdr:to>
      <xdr:col>1</xdr:col>
      <xdr:colOff>1238250</xdr:colOff>
      <xdr:row>243</xdr:row>
      <xdr:rowOff>1400175</xdr:rowOff>
    </xdr:to>
    <xdr:pic>
      <xdr:nvPicPr>
        <xdr:cNvPr id="763130" name="Рисунок 537" descr="9785000336854.jpg">
          <a:extLst>
            <a:ext uri="{FF2B5EF4-FFF2-40B4-BE49-F238E27FC236}">
              <a16:creationId xmlns:a16="http://schemas.microsoft.com/office/drawing/2014/main" id="{00000000-0008-0000-0000-0000FA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5988010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244</xdr:row>
      <xdr:rowOff>19050</xdr:rowOff>
    </xdr:from>
    <xdr:to>
      <xdr:col>1</xdr:col>
      <xdr:colOff>1219200</xdr:colOff>
      <xdr:row>244</xdr:row>
      <xdr:rowOff>1390650</xdr:rowOff>
    </xdr:to>
    <xdr:pic>
      <xdr:nvPicPr>
        <xdr:cNvPr id="763131" name="Рисунок 538" descr="9785000336908.jpg">
          <a:extLst>
            <a:ext uri="{FF2B5EF4-FFF2-40B4-BE49-F238E27FC236}">
              <a16:creationId xmlns:a16="http://schemas.microsoft.com/office/drawing/2014/main" id="{00000000-0008-0000-0000-0000FB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1289800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245</xdr:row>
      <xdr:rowOff>28575</xdr:rowOff>
    </xdr:from>
    <xdr:to>
      <xdr:col>1</xdr:col>
      <xdr:colOff>1238250</xdr:colOff>
      <xdr:row>245</xdr:row>
      <xdr:rowOff>1390650</xdr:rowOff>
    </xdr:to>
    <xdr:pic>
      <xdr:nvPicPr>
        <xdr:cNvPr id="763132" name="Рисунок 539" descr="9785000336922.jpg">
          <a:extLst>
            <a:ext uri="{FF2B5EF4-FFF2-40B4-BE49-F238E27FC236}">
              <a16:creationId xmlns:a16="http://schemas.microsoft.com/office/drawing/2014/main" id="{00000000-0008-0000-0000-0000FC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2718550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246</xdr:row>
      <xdr:rowOff>19050</xdr:rowOff>
    </xdr:from>
    <xdr:to>
      <xdr:col>1</xdr:col>
      <xdr:colOff>1219200</xdr:colOff>
      <xdr:row>246</xdr:row>
      <xdr:rowOff>1381125</xdr:rowOff>
    </xdr:to>
    <xdr:pic>
      <xdr:nvPicPr>
        <xdr:cNvPr id="763133" name="Рисунок 540" descr="9785000336878.jpg">
          <a:extLst>
            <a:ext uri="{FF2B5EF4-FFF2-40B4-BE49-F238E27FC236}">
              <a16:creationId xmlns:a16="http://schemas.microsoft.com/office/drawing/2014/main" id="{00000000-0008-0000-0000-0000FD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6412825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249</xdr:row>
      <xdr:rowOff>0</xdr:rowOff>
    </xdr:from>
    <xdr:to>
      <xdr:col>1</xdr:col>
      <xdr:colOff>1200150</xdr:colOff>
      <xdr:row>249</xdr:row>
      <xdr:rowOff>0</xdr:rowOff>
    </xdr:to>
    <xdr:pic>
      <xdr:nvPicPr>
        <xdr:cNvPr id="763135" name="Рисунок 542" descr="9785000336885.jpg">
          <a:extLst>
            <a:ext uri="{FF2B5EF4-FFF2-40B4-BE49-F238E27FC236}">
              <a16:creationId xmlns:a16="http://schemas.microsoft.com/office/drawing/2014/main" id="{00000000-0008-0000-0000-0000F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9857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250</xdr:row>
      <xdr:rowOff>28575</xdr:rowOff>
    </xdr:from>
    <xdr:to>
      <xdr:col>1</xdr:col>
      <xdr:colOff>1228725</xdr:colOff>
      <xdr:row>250</xdr:row>
      <xdr:rowOff>1371600</xdr:rowOff>
    </xdr:to>
    <xdr:pic>
      <xdr:nvPicPr>
        <xdr:cNvPr id="763136" name="Рисунок 545" descr="9785000336304.jpg">
          <a:extLst>
            <a:ext uri="{FF2B5EF4-FFF2-40B4-BE49-F238E27FC236}">
              <a16:creationId xmlns:a16="http://schemas.microsoft.com/office/drawing/2014/main" id="{00000000-0008-0000-0000-00000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9433675"/>
          <a:ext cx="11144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253</xdr:row>
      <xdr:rowOff>38100</xdr:rowOff>
    </xdr:from>
    <xdr:to>
      <xdr:col>1</xdr:col>
      <xdr:colOff>1228725</xdr:colOff>
      <xdr:row>253</xdr:row>
      <xdr:rowOff>1400175</xdr:rowOff>
    </xdr:to>
    <xdr:pic>
      <xdr:nvPicPr>
        <xdr:cNvPr id="763137" name="Рисунок 546" descr="9785000336274.jpg">
          <a:extLst>
            <a:ext uri="{FF2B5EF4-FFF2-40B4-BE49-F238E27FC236}">
              <a16:creationId xmlns:a16="http://schemas.microsoft.com/office/drawing/2014/main" id="{00000000-0008-0000-0000-00000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25578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254</xdr:row>
      <xdr:rowOff>28575</xdr:rowOff>
    </xdr:from>
    <xdr:to>
      <xdr:col>1</xdr:col>
      <xdr:colOff>1228725</xdr:colOff>
      <xdr:row>254</xdr:row>
      <xdr:rowOff>1390650</xdr:rowOff>
    </xdr:to>
    <xdr:pic>
      <xdr:nvPicPr>
        <xdr:cNvPr id="763138" name="Рисунок 547" descr="9785000336281.jpg">
          <a:extLst>
            <a:ext uri="{FF2B5EF4-FFF2-40B4-BE49-F238E27FC236}">
              <a16:creationId xmlns:a16="http://schemas.microsoft.com/office/drawing/2014/main" id="{00000000-0008-0000-0000-00000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39675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255</xdr:row>
      <xdr:rowOff>9525</xdr:rowOff>
    </xdr:from>
    <xdr:to>
      <xdr:col>1</xdr:col>
      <xdr:colOff>1228725</xdr:colOff>
      <xdr:row>255</xdr:row>
      <xdr:rowOff>1390650</xdr:rowOff>
    </xdr:to>
    <xdr:pic>
      <xdr:nvPicPr>
        <xdr:cNvPr id="763139" name="Рисунок 548" descr="9785000336267.jpg">
          <a:extLst>
            <a:ext uri="{FF2B5EF4-FFF2-40B4-BE49-F238E27FC236}">
              <a16:creationId xmlns:a16="http://schemas.microsoft.com/office/drawing/2014/main" id="{00000000-0008-0000-0000-00000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53677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257</xdr:row>
      <xdr:rowOff>0</xdr:rowOff>
    </xdr:from>
    <xdr:to>
      <xdr:col>1</xdr:col>
      <xdr:colOff>1257300</xdr:colOff>
      <xdr:row>257</xdr:row>
      <xdr:rowOff>1400175</xdr:rowOff>
    </xdr:to>
    <xdr:pic>
      <xdr:nvPicPr>
        <xdr:cNvPr id="763141" name="Рисунок 550" descr="9785000336311.jpg">
          <a:extLst>
            <a:ext uri="{FF2B5EF4-FFF2-40B4-BE49-F238E27FC236}">
              <a16:creationId xmlns:a16="http://schemas.microsoft.com/office/drawing/2014/main" id="{00000000-0008-0000-0000-00000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81966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258</xdr:row>
      <xdr:rowOff>19050</xdr:rowOff>
    </xdr:from>
    <xdr:to>
      <xdr:col>1</xdr:col>
      <xdr:colOff>1228725</xdr:colOff>
      <xdr:row>258</xdr:row>
      <xdr:rowOff>1381125</xdr:rowOff>
    </xdr:to>
    <xdr:pic>
      <xdr:nvPicPr>
        <xdr:cNvPr id="763142" name="Рисунок 551" descr="9785000336328.jpg">
          <a:extLst>
            <a:ext uri="{FF2B5EF4-FFF2-40B4-BE49-F238E27FC236}">
              <a16:creationId xmlns:a16="http://schemas.microsoft.com/office/drawing/2014/main" id="{00000000-0008-0000-0000-00000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7963495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259</xdr:row>
      <xdr:rowOff>0</xdr:rowOff>
    </xdr:from>
    <xdr:to>
      <xdr:col>1</xdr:col>
      <xdr:colOff>1238250</xdr:colOff>
      <xdr:row>259</xdr:row>
      <xdr:rowOff>1381125</xdr:rowOff>
    </xdr:to>
    <xdr:pic>
      <xdr:nvPicPr>
        <xdr:cNvPr id="763143" name="Рисунок 552" descr="9785000336335.jpg">
          <a:extLst>
            <a:ext uri="{FF2B5EF4-FFF2-40B4-BE49-F238E27FC236}">
              <a16:creationId xmlns:a16="http://schemas.microsoft.com/office/drawing/2014/main" id="{00000000-0008-0000-0000-00000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103512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199</xdr:row>
      <xdr:rowOff>38100</xdr:rowOff>
    </xdr:from>
    <xdr:to>
      <xdr:col>1</xdr:col>
      <xdr:colOff>1200150</xdr:colOff>
      <xdr:row>199</xdr:row>
      <xdr:rowOff>1343025</xdr:rowOff>
    </xdr:to>
    <xdr:pic>
      <xdr:nvPicPr>
        <xdr:cNvPr id="763144" name="Рисунок 555" descr="9785912828881.jpg">
          <a:extLst>
            <a:ext uri="{FF2B5EF4-FFF2-40B4-BE49-F238E27FC236}">
              <a16:creationId xmlns:a16="http://schemas.microsoft.com/office/drawing/2014/main" id="{00000000-0008-0000-0000-00000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3302075"/>
          <a:ext cx="1019175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200</xdr:row>
      <xdr:rowOff>19050</xdr:rowOff>
    </xdr:from>
    <xdr:to>
      <xdr:col>1</xdr:col>
      <xdr:colOff>1181100</xdr:colOff>
      <xdr:row>200</xdr:row>
      <xdr:rowOff>1381125</xdr:rowOff>
    </xdr:to>
    <xdr:pic>
      <xdr:nvPicPr>
        <xdr:cNvPr id="763145" name="Рисунок 556" descr="9785000335468.jpg">
          <a:extLst>
            <a:ext uri="{FF2B5EF4-FFF2-40B4-BE49-F238E27FC236}">
              <a16:creationId xmlns:a16="http://schemas.microsoft.com/office/drawing/2014/main" id="{00000000-0008-0000-0000-00000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470225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201</xdr:row>
      <xdr:rowOff>38100</xdr:rowOff>
    </xdr:from>
    <xdr:to>
      <xdr:col>1</xdr:col>
      <xdr:colOff>1190625</xdr:colOff>
      <xdr:row>201</xdr:row>
      <xdr:rowOff>1400175</xdr:rowOff>
    </xdr:to>
    <xdr:pic>
      <xdr:nvPicPr>
        <xdr:cNvPr id="763146" name="Рисунок 557" descr="9785000335277.jpg">
          <a:extLst>
            <a:ext uri="{FF2B5EF4-FFF2-40B4-BE49-F238E27FC236}">
              <a16:creationId xmlns:a16="http://schemas.microsoft.com/office/drawing/2014/main" id="{00000000-0008-0000-0000-00000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61405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202</xdr:row>
      <xdr:rowOff>38100</xdr:rowOff>
    </xdr:from>
    <xdr:to>
      <xdr:col>1</xdr:col>
      <xdr:colOff>1190625</xdr:colOff>
      <xdr:row>202</xdr:row>
      <xdr:rowOff>1400175</xdr:rowOff>
    </xdr:to>
    <xdr:pic>
      <xdr:nvPicPr>
        <xdr:cNvPr id="763147" name="Рисунок 558" descr="9785000335284.jpg">
          <a:extLst>
            <a:ext uri="{FF2B5EF4-FFF2-40B4-BE49-F238E27FC236}">
              <a16:creationId xmlns:a16="http://schemas.microsoft.com/office/drawing/2014/main" id="{00000000-0008-0000-0000-00000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75597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203</xdr:row>
      <xdr:rowOff>19050</xdr:rowOff>
    </xdr:from>
    <xdr:to>
      <xdr:col>1</xdr:col>
      <xdr:colOff>1162050</xdr:colOff>
      <xdr:row>203</xdr:row>
      <xdr:rowOff>1390650</xdr:rowOff>
    </xdr:to>
    <xdr:pic>
      <xdr:nvPicPr>
        <xdr:cNvPr id="763148" name="Рисунок 559" descr="9785912828874.jpg">
          <a:extLst>
            <a:ext uri="{FF2B5EF4-FFF2-40B4-BE49-F238E27FC236}">
              <a16:creationId xmlns:a16="http://schemas.microsoft.com/office/drawing/2014/main" id="{00000000-0008-0000-0000-00000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889599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204</xdr:row>
      <xdr:rowOff>9525</xdr:rowOff>
    </xdr:from>
    <xdr:to>
      <xdr:col>1</xdr:col>
      <xdr:colOff>1200150</xdr:colOff>
      <xdr:row>204</xdr:row>
      <xdr:rowOff>1390650</xdr:rowOff>
    </xdr:to>
    <xdr:pic>
      <xdr:nvPicPr>
        <xdr:cNvPr id="763149" name="Рисунок 560" descr="9785000335451.jpg">
          <a:extLst>
            <a:ext uri="{FF2B5EF4-FFF2-40B4-BE49-F238E27FC236}">
              <a16:creationId xmlns:a16="http://schemas.microsoft.com/office/drawing/2014/main" id="{00000000-0008-0000-0000-00000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9036962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205</xdr:row>
      <xdr:rowOff>28575</xdr:rowOff>
    </xdr:from>
    <xdr:to>
      <xdr:col>1</xdr:col>
      <xdr:colOff>1200150</xdr:colOff>
      <xdr:row>205</xdr:row>
      <xdr:rowOff>1390650</xdr:rowOff>
    </xdr:to>
    <xdr:pic>
      <xdr:nvPicPr>
        <xdr:cNvPr id="763150" name="Рисунок 561" descr="9785912828867.jpg">
          <a:extLst>
            <a:ext uri="{FF2B5EF4-FFF2-40B4-BE49-F238E27FC236}">
              <a16:creationId xmlns:a16="http://schemas.microsoft.com/office/drawing/2014/main" id="{00000000-0008-0000-0000-00000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307805138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206</xdr:row>
      <xdr:rowOff>38100</xdr:rowOff>
    </xdr:from>
    <xdr:to>
      <xdr:col>1</xdr:col>
      <xdr:colOff>1219200</xdr:colOff>
      <xdr:row>206</xdr:row>
      <xdr:rowOff>1400175</xdr:rowOff>
    </xdr:to>
    <xdr:pic>
      <xdr:nvPicPr>
        <xdr:cNvPr id="763151" name="Рисунок 562" descr="9785912828591.jpg">
          <a:extLst>
            <a:ext uri="{FF2B5EF4-FFF2-40B4-BE49-F238E27FC236}">
              <a16:creationId xmlns:a16="http://schemas.microsoft.com/office/drawing/2014/main" id="{00000000-0008-0000-0000-00000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309231506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263</xdr:row>
      <xdr:rowOff>66675</xdr:rowOff>
    </xdr:from>
    <xdr:to>
      <xdr:col>1</xdr:col>
      <xdr:colOff>1285875</xdr:colOff>
      <xdr:row>263</xdr:row>
      <xdr:rowOff>904875</xdr:rowOff>
    </xdr:to>
    <xdr:pic>
      <xdr:nvPicPr>
        <xdr:cNvPr id="763153" name="Рисунок 569" descr="9785912828294.jpg">
          <a:extLst>
            <a:ext uri="{FF2B5EF4-FFF2-40B4-BE49-F238E27FC236}">
              <a16:creationId xmlns:a16="http://schemas.microsoft.com/office/drawing/2014/main" id="{00000000-0008-0000-0000-00001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98151550"/>
          <a:ext cx="1238250" cy="838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264</xdr:row>
      <xdr:rowOff>28575</xdr:rowOff>
    </xdr:from>
    <xdr:to>
      <xdr:col>1</xdr:col>
      <xdr:colOff>1285875</xdr:colOff>
      <xdr:row>264</xdr:row>
      <xdr:rowOff>876300</xdr:rowOff>
    </xdr:to>
    <xdr:pic>
      <xdr:nvPicPr>
        <xdr:cNvPr id="763155" name="Рисунок 571" descr="9785912823770.jpg">
          <a:extLst>
            <a:ext uri="{FF2B5EF4-FFF2-40B4-BE49-F238E27FC236}">
              <a16:creationId xmlns:a16="http://schemas.microsoft.com/office/drawing/2014/main" id="{00000000-0008-0000-0000-00001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99980350"/>
          <a:ext cx="1257300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272</xdr:row>
      <xdr:rowOff>66675</xdr:rowOff>
    </xdr:from>
    <xdr:to>
      <xdr:col>1</xdr:col>
      <xdr:colOff>1285875</xdr:colOff>
      <xdr:row>272</xdr:row>
      <xdr:rowOff>914400</xdr:rowOff>
    </xdr:to>
    <xdr:pic>
      <xdr:nvPicPr>
        <xdr:cNvPr id="763156" name="Рисунок 576" descr="9785912828317.jpg">
          <a:extLst>
            <a:ext uri="{FF2B5EF4-FFF2-40B4-BE49-F238E27FC236}">
              <a16:creationId xmlns:a16="http://schemas.microsoft.com/office/drawing/2014/main" id="{00000000-0008-0000-0000-00001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07105050"/>
          <a:ext cx="1228725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208</xdr:row>
      <xdr:rowOff>57150</xdr:rowOff>
    </xdr:from>
    <xdr:to>
      <xdr:col>1</xdr:col>
      <xdr:colOff>1200150</xdr:colOff>
      <xdr:row>209</xdr:row>
      <xdr:rowOff>0</xdr:rowOff>
    </xdr:to>
    <xdr:pic>
      <xdr:nvPicPr>
        <xdr:cNvPr id="763157" name="Рисунок 577" descr="9785912825637.jpg">
          <a:extLst>
            <a:ext uri="{FF2B5EF4-FFF2-40B4-BE49-F238E27FC236}">
              <a16:creationId xmlns:a16="http://schemas.microsoft.com/office/drawing/2014/main" id="{00000000-0008-0000-0000-00001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0772175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210</xdr:row>
      <xdr:rowOff>9525</xdr:rowOff>
    </xdr:from>
    <xdr:to>
      <xdr:col>1</xdr:col>
      <xdr:colOff>1200150</xdr:colOff>
      <xdr:row>210</xdr:row>
      <xdr:rowOff>1381125</xdr:rowOff>
    </xdr:to>
    <xdr:pic>
      <xdr:nvPicPr>
        <xdr:cNvPr id="763158" name="Рисунок 579" descr="9785912825644.jpg">
          <a:extLst>
            <a:ext uri="{FF2B5EF4-FFF2-40B4-BE49-F238E27FC236}">
              <a16:creationId xmlns:a16="http://schemas.microsoft.com/office/drawing/2014/main" id="{00000000-0008-0000-0000-00001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135630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211</xdr:row>
      <xdr:rowOff>38100</xdr:rowOff>
    </xdr:from>
    <xdr:to>
      <xdr:col>1</xdr:col>
      <xdr:colOff>1200150</xdr:colOff>
      <xdr:row>211</xdr:row>
      <xdr:rowOff>1400175</xdr:rowOff>
    </xdr:to>
    <xdr:pic>
      <xdr:nvPicPr>
        <xdr:cNvPr id="763159" name="Рисунок 580" descr="9785912825651.jpg">
          <a:extLst>
            <a:ext uri="{FF2B5EF4-FFF2-40B4-BE49-F238E27FC236}">
              <a16:creationId xmlns:a16="http://schemas.microsoft.com/office/drawing/2014/main" id="{00000000-0008-0000-0000-00001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501080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213</xdr:row>
      <xdr:rowOff>19050</xdr:rowOff>
    </xdr:from>
    <xdr:to>
      <xdr:col>1</xdr:col>
      <xdr:colOff>1219200</xdr:colOff>
      <xdr:row>214</xdr:row>
      <xdr:rowOff>0</xdr:rowOff>
    </xdr:to>
    <xdr:pic>
      <xdr:nvPicPr>
        <xdr:cNvPr id="763162" name="Рисунок 584" descr="9785912825767.jpg">
          <a:extLst>
            <a:ext uri="{FF2B5EF4-FFF2-40B4-BE49-F238E27FC236}">
              <a16:creationId xmlns:a16="http://schemas.microsoft.com/office/drawing/2014/main" id="{00000000-0008-0000-0000-00001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2066865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214</xdr:row>
      <xdr:rowOff>28575</xdr:rowOff>
    </xdr:from>
    <xdr:to>
      <xdr:col>1</xdr:col>
      <xdr:colOff>1228725</xdr:colOff>
      <xdr:row>214</xdr:row>
      <xdr:rowOff>1390650</xdr:rowOff>
    </xdr:to>
    <xdr:pic>
      <xdr:nvPicPr>
        <xdr:cNvPr id="763163" name="Рисунок 585" descr="9785912825774.jpg">
          <a:extLst>
            <a:ext uri="{FF2B5EF4-FFF2-40B4-BE49-F238E27FC236}">
              <a16:creationId xmlns:a16="http://schemas.microsoft.com/office/drawing/2014/main" id="{00000000-0008-0000-0000-00001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2209740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215</xdr:row>
      <xdr:rowOff>0</xdr:rowOff>
    </xdr:from>
    <xdr:to>
      <xdr:col>1</xdr:col>
      <xdr:colOff>1228725</xdr:colOff>
      <xdr:row>215</xdr:row>
      <xdr:rowOff>1381125</xdr:rowOff>
    </xdr:to>
    <xdr:pic>
      <xdr:nvPicPr>
        <xdr:cNvPr id="763164" name="Рисунок 586" descr="9785912825781.jpg">
          <a:extLst>
            <a:ext uri="{FF2B5EF4-FFF2-40B4-BE49-F238E27FC236}">
              <a16:creationId xmlns:a16="http://schemas.microsoft.com/office/drawing/2014/main" id="{00000000-0008-0000-0000-00001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23488050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304</xdr:row>
      <xdr:rowOff>57150</xdr:rowOff>
    </xdr:from>
    <xdr:to>
      <xdr:col>1</xdr:col>
      <xdr:colOff>1285875</xdr:colOff>
      <xdr:row>304</xdr:row>
      <xdr:rowOff>1295400</xdr:rowOff>
    </xdr:to>
    <xdr:pic>
      <xdr:nvPicPr>
        <xdr:cNvPr id="763165" name="Рисунок 984" descr="Маленький утёнок 9785000337356.jpg">
          <a:extLst>
            <a:ext uri="{FF2B5EF4-FFF2-40B4-BE49-F238E27FC236}">
              <a16:creationId xmlns:a16="http://schemas.microsoft.com/office/drawing/2014/main" id="{00000000-0008-0000-0000-00001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0690200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303</xdr:row>
      <xdr:rowOff>85725</xdr:rowOff>
    </xdr:from>
    <xdr:to>
      <xdr:col>1</xdr:col>
      <xdr:colOff>1285875</xdr:colOff>
      <xdr:row>303</xdr:row>
      <xdr:rowOff>1295400</xdr:rowOff>
    </xdr:to>
    <xdr:pic>
      <xdr:nvPicPr>
        <xdr:cNvPr id="763168" name="Рисунок 876" descr="9785000336801.jpg">
          <a:extLst>
            <a:ext uri="{FF2B5EF4-FFF2-40B4-BE49-F238E27FC236}">
              <a16:creationId xmlns:a16="http://schemas.microsoft.com/office/drawing/2014/main" id="{00000000-0008-0000-0000-00002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39299550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309</xdr:row>
      <xdr:rowOff>85725</xdr:rowOff>
    </xdr:from>
    <xdr:to>
      <xdr:col>2</xdr:col>
      <xdr:colOff>0</xdr:colOff>
      <xdr:row>309</xdr:row>
      <xdr:rowOff>1357312</xdr:rowOff>
    </xdr:to>
    <xdr:pic>
      <xdr:nvPicPr>
        <xdr:cNvPr id="763169" name="Рисунок 860" descr="9785000336786.jpg">
          <a:extLst>
            <a:ext uri="{FF2B5EF4-FFF2-40B4-BE49-F238E27FC236}">
              <a16:creationId xmlns:a16="http://schemas.microsoft.com/office/drawing/2014/main" id="{00000000-0008-0000-0000-00002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370751100"/>
          <a:ext cx="1247775" cy="1271587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321</xdr:row>
      <xdr:rowOff>0</xdr:rowOff>
    </xdr:from>
    <xdr:to>
      <xdr:col>1</xdr:col>
      <xdr:colOff>1238250</xdr:colOff>
      <xdr:row>321</xdr:row>
      <xdr:rowOff>1400175</xdr:rowOff>
    </xdr:to>
    <xdr:pic>
      <xdr:nvPicPr>
        <xdr:cNvPr id="763170" name="Рисунок 295" descr="9785912823411.jpg">
          <a:extLst>
            <a:ext uri="{FF2B5EF4-FFF2-40B4-BE49-F238E27FC236}">
              <a16:creationId xmlns:a16="http://schemas.microsoft.com/office/drawing/2014/main" id="{00000000-0008-0000-0000-00002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10070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316</xdr:row>
      <xdr:rowOff>9525</xdr:rowOff>
    </xdr:from>
    <xdr:to>
      <xdr:col>1</xdr:col>
      <xdr:colOff>1266825</xdr:colOff>
      <xdr:row>317</xdr:row>
      <xdr:rowOff>0</xdr:rowOff>
    </xdr:to>
    <xdr:pic>
      <xdr:nvPicPr>
        <xdr:cNvPr id="763171" name="Рисунок 299" descr="9785000335079.jpg">
          <a:extLst>
            <a:ext uri="{FF2B5EF4-FFF2-40B4-BE49-F238E27FC236}">
              <a16:creationId xmlns:a16="http://schemas.microsoft.com/office/drawing/2014/main" id="{00000000-0008-0000-0000-00002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53072700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319</xdr:row>
      <xdr:rowOff>9525</xdr:rowOff>
    </xdr:from>
    <xdr:to>
      <xdr:col>1</xdr:col>
      <xdr:colOff>1200150</xdr:colOff>
      <xdr:row>319</xdr:row>
      <xdr:rowOff>1390650</xdr:rowOff>
    </xdr:to>
    <xdr:pic>
      <xdr:nvPicPr>
        <xdr:cNvPr id="763174" name="Рисунок 303" descr="9785000335062.jpg">
          <a:extLst>
            <a:ext uri="{FF2B5EF4-FFF2-40B4-BE49-F238E27FC236}">
              <a16:creationId xmlns:a16="http://schemas.microsoft.com/office/drawing/2014/main" id="{00000000-0008-0000-0000-00002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581781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320</xdr:row>
      <xdr:rowOff>9525</xdr:rowOff>
    </xdr:from>
    <xdr:to>
      <xdr:col>1</xdr:col>
      <xdr:colOff>1219200</xdr:colOff>
      <xdr:row>321</xdr:row>
      <xdr:rowOff>0</xdr:rowOff>
    </xdr:to>
    <xdr:pic>
      <xdr:nvPicPr>
        <xdr:cNvPr id="763175" name="Рисунок 305" descr="9785912826337.jpg">
          <a:extLst>
            <a:ext uri="{FF2B5EF4-FFF2-40B4-BE49-F238E27FC236}">
              <a16:creationId xmlns:a16="http://schemas.microsoft.com/office/drawing/2014/main" id="{00000000-0008-0000-0000-00002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59597325"/>
          <a:ext cx="108585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322</xdr:row>
      <xdr:rowOff>9525</xdr:rowOff>
    </xdr:from>
    <xdr:to>
      <xdr:col>1</xdr:col>
      <xdr:colOff>1247775</xdr:colOff>
      <xdr:row>322</xdr:row>
      <xdr:rowOff>1409700</xdr:rowOff>
    </xdr:to>
    <xdr:pic>
      <xdr:nvPicPr>
        <xdr:cNvPr id="763176" name="Рисунок 307" descr="9785000335093.jpg">
          <a:extLst>
            <a:ext uri="{FF2B5EF4-FFF2-40B4-BE49-F238E27FC236}">
              <a16:creationId xmlns:a16="http://schemas.microsoft.com/office/drawing/2014/main" id="{00000000-0008-0000-0000-00002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2435775"/>
          <a:ext cx="10763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323</xdr:row>
      <xdr:rowOff>0</xdr:rowOff>
    </xdr:from>
    <xdr:to>
      <xdr:col>1</xdr:col>
      <xdr:colOff>1228725</xdr:colOff>
      <xdr:row>323</xdr:row>
      <xdr:rowOff>1400175</xdr:rowOff>
    </xdr:to>
    <xdr:pic>
      <xdr:nvPicPr>
        <xdr:cNvPr id="763177" name="Рисунок 309" descr="9785912826535.jpg">
          <a:extLst>
            <a:ext uri="{FF2B5EF4-FFF2-40B4-BE49-F238E27FC236}">
              <a16:creationId xmlns:a16="http://schemas.microsoft.com/office/drawing/2014/main" id="{00000000-0008-0000-0000-00002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6384547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324</xdr:row>
      <xdr:rowOff>9525</xdr:rowOff>
    </xdr:from>
    <xdr:to>
      <xdr:col>1</xdr:col>
      <xdr:colOff>1209675</xdr:colOff>
      <xdr:row>324</xdr:row>
      <xdr:rowOff>1409700</xdr:rowOff>
    </xdr:to>
    <xdr:pic>
      <xdr:nvPicPr>
        <xdr:cNvPr id="763178" name="Рисунок 310" descr="9785912825071.jpg">
          <a:extLst>
            <a:ext uri="{FF2B5EF4-FFF2-40B4-BE49-F238E27FC236}">
              <a16:creationId xmlns:a16="http://schemas.microsoft.com/office/drawing/2014/main" id="{00000000-0008-0000-0000-00002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652742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325</xdr:row>
      <xdr:rowOff>0</xdr:rowOff>
    </xdr:from>
    <xdr:to>
      <xdr:col>1</xdr:col>
      <xdr:colOff>1200150</xdr:colOff>
      <xdr:row>326</xdr:row>
      <xdr:rowOff>0</xdr:rowOff>
    </xdr:to>
    <xdr:pic>
      <xdr:nvPicPr>
        <xdr:cNvPr id="763179" name="Рисунок 311" descr="9785000336519.jpg">
          <a:extLst>
            <a:ext uri="{FF2B5EF4-FFF2-40B4-BE49-F238E27FC236}">
              <a16:creationId xmlns:a16="http://schemas.microsoft.com/office/drawing/2014/main" id="{00000000-0008-0000-0000-00002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66683925"/>
          <a:ext cx="11049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326</xdr:row>
      <xdr:rowOff>0</xdr:rowOff>
    </xdr:from>
    <xdr:to>
      <xdr:col>1</xdr:col>
      <xdr:colOff>1162050</xdr:colOff>
      <xdr:row>326</xdr:row>
      <xdr:rowOff>1381125</xdr:rowOff>
    </xdr:to>
    <xdr:pic>
      <xdr:nvPicPr>
        <xdr:cNvPr id="763181" name="Рисунок 313" descr="9785912824760.jpg">
          <a:extLst>
            <a:ext uri="{FF2B5EF4-FFF2-40B4-BE49-F238E27FC236}">
              <a16:creationId xmlns:a16="http://schemas.microsoft.com/office/drawing/2014/main" id="{00000000-0008-0000-0000-00002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95223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327</xdr:row>
      <xdr:rowOff>0</xdr:rowOff>
    </xdr:from>
    <xdr:to>
      <xdr:col>1</xdr:col>
      <xdr:colOff>1162050</xdr:colOff>
      <xdr:row>327</xdr:row>
      <xdr:rowOff>1409700</xdr:rowOff>
    </xdr:to>
    <xdr:pic>
      <xdr:nvPicPr>
        <xdr:cNvPr id="763182" name="Рисунок 314" descr="9785912825088.jpg">
          <a:extLst>
            <a:ext uri="{FF2B5EF4-FFF2-40B4-BE49-F238E27FC236}">
              <a16:creationId xmlns:a16="http://schemas.microsoft.com/office/drawing/2014/main" id="{00000000-0008-0000-0000-00002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70941600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328</xdr:row>
      <xdr:rowOff>0</xdr:rowOff>
    </xdr:from>
    <xdr:to>
      <xdr:col>1</xdr:col>
      <xdr:colOff>1190625</xdr:colOff>
      <xdr:row>328</xdr:row>
      <xdr:rowOff>0</xdr:rowOff>
    </xdr:to>
    <xdr:pic>
      <xdr:nvPicPr>
        <xdr:cNvPr id="763183" name="Рисунок 315" descr="9785000336526.jpg">
          <a:extLst>
            <a:ext uri="{FF2B5EF4-FFF2-40B4-BE49-F238E27FC236}">
              <a16:creationId xmlns:a16="http://schemas.microsoft.com/office/drawing/2014/main" id="{00000000-0008-0000-0000-00002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2370350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328</xdr:row>
      <xdr:rowOff>28575</xdr:rowOff>
    </xdr:from>
    <xdr:to>
      <xdr:col>1</xdr:col>
      <xdr:colOff>1181100</xdr:colOff>
      <xdr:row>328</xdr:row>
      <xdr:rowOff>1409700</xdr:rowOff>
    </xdr:to>
    <xdr:pic>
      <xdr:nvPicPr>
        <xdr:cNvPr id="763184" name="Рисунок 316" descr="9785000336502.jpg">
          <a:extLst>
            <a:ext uri="{FF2B5EF4-FFF2-40B4-BE49-F238E27FC236}">
              <a16:creationId xmlns:a16="http://schemas.microsoft.com/office/drawing/2014/main" id="{00000000-0008-0000-0000-00003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380862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329</xdr:row>
      <xdr:rowOff>28575</xdr:rowOff>
    </xdr:from>
    <xdr:to>
      <xdr:col>1</xdr:col>
      <xdr:colOff>1190625</xdr:colOff>
      <xdr:row>329</xdr:row>
      <xdr:rowOff>1390650</xdr:rowOff>
    </xdr:to>
    <xdr:pic>
      <xdr:nvPicPr>
        <xdr:cNvPr id="763186" name="Рисунок 318" descr="9785912826511.jpg">
          <a:extLst>
            <a:ext uri="{FF2B5EF4-FFF2-40B4-BE49-F238E27FC236}">
              <a16:creationId xmlns:a16="http://schemas.microsoft.com/office/drawing/2014/main" id="{00000000-0008-0000-0000-00003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7664707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330</xdr:row>
      <xdr:rowOff>0</xdr:rowOff>
    </xdr:from>
    <xdr:to>
      <xdr:col>1</xdr:col>
      <xdr:colOff>1200150</xdr:colOff>
      <xdr:row>330</xdr:row>
      <xdr:rowOff>1400175</xdr:rowOff>
    </xdr:to>
    <xdr:pic>
      <xdr:nvPicPr>
        <xdr:cNvPr id="763188" name="Рисунок 320" descr="9785912822650.jpg">
          <a:extLst>
            <a:ext uri="{FF2B5EF4-FFF2-40B4-BE49-F238E27FC236}">
              <a16:creationId xmlns:a16="http://schemas.microsoft.com/office/drawing/2014/main" id="{00000000-0008-0000-0000-00003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794569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331</xdr:row>
      <xdr:rowOff>38100</xdr:rowOff>
    </xdr:from>
    <xdr:to>
      <xdr:col>1</xdr:col>
      <xdr:colOff>1200150</xdr:colOff>
      <xdr:row>332</xdr:row>
      <xdr:rowOff>0</xdr:rowOff>
    </xdr:to>
    <xdr:pic>
      <xdr:nvPicPr>
        <xdr:cNvPr id="763189" name="Рисунок 321" descr="9785912822643.jpg">
          <a:extLst>
            <a:ext uri="{FF2B5EF4-FFF2-40B4-BE49-F238E27FC236}">
              <a16:creationId xmlns:a16="http://schemas.microsoft.com/office/drawing/2014/main" id="{00000000-0008-0000-0000-00003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8091427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321</xdr:row>
      <xdr:rowOff>0</xdr:rowOff>
    </xdr:from>
    <xdr:to>
      <xdr:col>1</xdr:col>
      <xdr:colOff>1200150</xdr:colOff>
      <xdr:row>321</xdr:row>
      <xdr:rowOff>0</xdr:rowOff>
    </xdr:to>
    <xdr:pic>
      <xdr:nvPicPr>
        <xdr:cNvPr id="763190" name="Рисунок 862" descr="9785912822636.jpg">
          <a:extLst>
            <a:ext uri="{FF2B5EF4-FFF2-40B4-BE49-F238E27FC236}">
              <a16:creationId xmlns:a16="http://schemas.microsoft.com/office/drawing/2014/main" id="{00000000-0008-0000-0000-00003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1007025"/>
          <a:ext cx="1085850" cy="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333</xdr:row>
      <xdr:rowOff>28575</xdr:rowOff>
    </xdr:from>
    <xdr:to>
      <xdr:col>1</xdr:col>
      <xdr:colOff>1162050</xdr:colOff>
      <xdr:row>333</xdr:row>
      <xdr:rowOff>1257300</xdr:rowOff>
    </xdr:to>
    <xdr:pic>
      <xdr:nvPicPr>
        <xdr:cNvPr id="763191" name="Рисунок 815" descr="9785912824784.jpg">
          <a:extLst>
            <a:ext uri="{FF2B5EF4-FFF2-40B4-BE49-F238E27FC236}">
              <a16:creationId xmlns:a16="http://schemas.microsoft.com/office/drawing/2014/main" id="{00000000-0008-0000-0000-00003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3085975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334</xdr:row>
      <xdr:rowOff>38100</xdr:rowOff>
    </xdr:from>
    <xdr:to>
      <xdr:col>1</xdr:col>
      <xdr:colOff>1162050</xdr:colOff>
      <xdr:row>335</xdr:row>
      <xdr:rowOff>0</xdr:rowOff>
    </xdr:to>
    <xdr:pic>
      <xdr:nvPicPr>
        <xdr:cNvPr id="763192" name="Рисунок 816" descr="9785912826368.jpg">
          <a:extLst>
            <a:ext uri="{FF2B5EF4-FFF2-40B4-BE49-F238E27FC236}">
              <a16:creationId xmlns:a16="http://schemas.microsoft.com/office/drawing/2014/main" id="{00000000-0008-0000-0000-00003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4371850"/>
          <a:ext cx="9525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335</xdr:row>
      <xdr:rowOff>0</xdr:rowOff>
    </xdr:from>
    <xdr:to>
      <xdr:col>1</xdr:col>
      <xdr:colOff>1162050</xdr:colOff>
      <xdr:row>335</xdr:row>
      <xdr:rowOff>1228725</xdr:rowOff>
    </xdr:to>
    <xdr:pic>
      <xdr:nvPicPr>
        <xdr:cNvPr id="763193" name="Рисунок 817" descr="9785912824753.jpg">
          <a:extLst>
            <a:ext uri="{FF2B5EF4-FFF2-40B4-BE49-F238E27FC236}">
              <a16:creationId xmlns:a16="http://schemas.microsoft.com/office/drawing/2014/main" id="{00000000-0008-0000-0000-00003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85610100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336</xdr:row>
      <xdr:rowOff>28575</xdr:rowOff>
    </xdr:from>
    <xdr:to>
      <xdr:col>1</xdr:col>
      <xdr:colOff>1190625</xdr:colOff>
      <xdr:row>337</xdr:row>
      <xdr:rowOff>0</xdr:rowOff>
    </xdr:to>
    <xdr:pic>
      <xdr:nvPicPr>
        <xdr:cNvPr id="763194" name="Рисунок 818" descr="9785912822667.jpg">
          <a:extLst>
            <a:ext uri="{FF2B5EF4-FFF2-40B4-BE49-F238E27FC236}">
              <a16:creationId xmlns:a16="http://schemas.microsoft.com/office/drawing/2014/main" id="{00000000-0008-0000-0000-00003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6915025"/>
          <a:ext cx="10096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342</xdr:row>
      <xdr:rowOff>28575</xdr:rowOff>
    </xdr:from>
    <xdr:to>
      <xdr:col>1</xdr:col>
      <xdr:colOff>1162050</xdr:colOff>
      <xdr:row>342</xdr:row>
      <xdr:rowOff>1257300</xdr:rowOff>
    </xdr:to>
    <xdr:pic>
      <xdr:nvPicPr>
        <xdr:cNvPr id="763195" name="Рисунок 821" descr="9785000335086.jpg">
          <a:extLst>
            <a:ext uri="{FF2B5EF4-FFF2-40B4-BE49-F238E27FC236}">
              <a16:creationId xmlns:a16="http://schemas.microsoft.com/office/drawing/2014/main" id="{00000000-0008-0000-0000-00003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90744075"/>
          <a:ext cx="952500" cy="1228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343</xdr:row>
      <xdr:rowOff>38100</xdr:rowOff>
    </xdr:from>
    <xdr:to>
      <xdr:col>1</xdr:col>
      <xdr:colOff>1123950</xdr:colOff>
      <xdr:row>343</xdr:row>
      <xdr:rowOff>1257300</xdr:rowOff>
    </xdr:to>
    <xdr:pic>
      <xdr:nvPicPr>
        <xdr:cNvPr id="763196" name="Рисунок 822" descr="9785912823312.jpg">
          <a:extLst>
            <a:ext uri="{FF2B5EF4-FFF2-40B4-BE49-F238E27FC236}">
              <a16:creationId xmlns:a16="http://schemas.microsoft.com/office/drawing/2014/main" id="{00000000-0008-0000-0000-00003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2029950"/>
          <a:ext cx="95250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338</xdr:row>
      <xdr:rowOff>14287</xdr:rowOff>
    </xdr:from>
    <xdr:to>
      <xdr:col>1</xdr:col>
      <xdr:colOff>1162051</xdr:colOff>
      <xdr:row>338</xdr:row>
      <xdr:rowOff>1233487</xdr:rowOff>
    </xdr:to>
    <xdr:pic>
      <xdr:nvPicPr>
        <xdr:cNvPr id="763197" name="Рисунок 819" descr="9785912826504.jpg">
          <a:extLst>
            <a:ext uri="{FF2B5EF4-FFF2-40B4-BE49-F238E27FC236}">
              <a16:creationId xmlns:a16="http://schemas.microsoft.com/office/drawing/2014/main" id="{00000000-0008-0000-0000-00003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4" y="415816256"/>
          <a:ext cx="9810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339</xdr:row>
      <xdr:rowOff>26193</xdr:rowOff>
    </xdr:from>
    <xdr:to>
      <xdr:col>1</xdr:col>
      <xdr:colOff>1123950</xdr:colOff>
      <xdr:row>339</xdr:row>
      <xdr:rowOff>1235868</xdr:rowOff>
    </xdr:to>
    <xdr:pic>
      <xdr:nvPicPr>
        <xdr:cNvPr id="763198" name="Рисунок 820" descr="9785912822636.jpg">
          <a:extLst>
            <a:ext uri="{FF2B5EF4-FFF2-40B4-BE49-F238E27FC236}">
              <a16:creationId xmlns:a16="http://schemas.microsoft.com/office/drawing/2014/main" id="{00000000-0008-0000-0000-00003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415685287"/>
          <a:ext cx="9620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346</xdr:row>
      <xdr:rowOff>57150</xdr:rowOff>
    </xdr:from>
    <xdr:to>
      <xdr:col>1</xdr:col>
      <xdr:colOff>1285875</xdr:colOff>
      <xdr:row>346</xdr:row>
      <xdr:rowOff>933450</xdr:rowOff>
    </xdr:to>
    <xdr:pic>
      <xdr:nvPicPr>
        <xdr:cNvPr id="763199" name="Рисунок 325" descr="9785912821721.jpg">
          <a:extLst>
            <a:ext uri="{FF2B5EF4-FFF2-40B4-BE49-F238E27FC236}">
              <a16:creationId xmlns:a16="http://schemas.microsoft.com/office/drawing/2014/main" id="{00000000-0008-0000-0000-00003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507795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348</xdr:row>
      <xdr:rowOff>47625</xdr:rowOff>
    </xdr:from>
    <xdr:to>
      <xdr:col>1</xdr:col>
      <xdr:colOff>1285875</xdr:colOff>
      <xdr:row>348</xdr:row>
      <xdr:rowOff>923925</xdr:rowOff>
    </xdr:to>
    <xdr:pic>
      <xdr:nvPicPr>
        <xdr:cNvPr id="763202" name="Рисунок 328" descr="9785000334928.jpg">
          <a:extLst>
            <a:ext uri="{FF2B5EF4-FFF2-40B4-BE49-F238E27FC236}">
              <a16:creationId xmlns:a16="http://schemas.microsoft.com/office/drawing/2014/main" id="{00000000-0008-0000-0000-00004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795450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349</xdr:row>
      <xdr:rowOff>57150</xdr:rowOff>
    </xdr:from>
    <xdr:to>
      <xdr:col>1</xdr:col>
      <xdr:colOff>1285875</xdr:colOff>
      <xdr:row>349</xdr:row>
      <xdr:rowOff>933450</xdr:rowOff>
    </xdr:to>
    <xdr:pic>
      <xdr:nvPicPr>
        <xdr:cNvPr id="763204" name="Рисунок 330" descr="9785912821783.jpg">
          <a:extLst>
            <a:ext uri="{FF2B5EF4-FFF2-40B4-BE49-F238E27FC236}">
              <a16:creationId xmlns:a16="http://schemas.microsoft.com/office/drawing/2014/main" id="{00000000-0008-0000-0000-00004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99888075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350</xdr:row>
      <xdr:rowOff>47625</xdr:rowOff>
    </xdr:from>
    <xdr:to>
      <xdr:col>1</xdr:col>
      <xdr:colOff>1285875</xdr:colOff>
      <xdr:row>350</xdr:row>
      <xdr:rowOff>933450</xdr:rowOff>
    </xdr:to>
    <xdr:pic>
      <xdr:nvPicPr>
        <xdr:cNvPr id="763205" name="Рисунок 331" descr="9785912821776.jpg">
          <a:extLst>
            <a:ext uri="{FF2B5EF4-FFF2-40B4-BE49-F238E27FC236}">
              <a16:creationId xmlns:a16="http://schemas.microsoft.com/office/drawing/2014/main" id="{00000000-0008-0000-0000-00004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0840575"/>
          <a:ext cx="126682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351</xdr:row>
      <xdr:rowOff>47625</xdr:rowOff>
    </xdr:from>
    <xdr:to>
      <xdr:col>1</xdr:col>
      <xdr:colOff>1285875</xdr:colOff>
      <xdr:row>351</xdr:row>
      <xdr:rowOff>923925</xdr:rowOff>
    </xdr:to>
    <xdr:pic>
      <xdr:nvPicPr>
        <xdr:cNvPr id="763206" name="Рисунок 332" descr="9785000336373.jpg">
          <a:extLst>
            <a:ext uri="{FF2B5EF4-FFF2-40B4-BE49-F238E27FC236}">
              <a16:creationId xmlns:a16="http://schemas.microsoft.com/office/drawing/2014/main" id="{00000000-0008-0000-0000-00004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1802600"/>
          <a:ext cx="126682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352</xdr:row>
      <xdr:rowOff>47625</xdr:rowOff>
    </xdr:from>
    <xdr:to>
      <xdr:col>1</xdr:col>
      <xdr:colOff>1285875</xdr:colOff>
      <xdr:row>352</xdr:row>
      <xdr:rowOff>895350</xdr:rowOff>
    </xdr:to>
    <xdr:pic>
      <xdr:nvPicPr>
        <xdr:cNvPr id="763207" name="Рисунок 333" descr="9785000336366.jpg">
          <a:extLst>
            <a:ext uri="{FF2B5EF4-FFF2-40B4-BE49-F238E27FC236}">
              <a16:creationId xmlns:a16="http://schemas.microsoft.com/office/drawing/2014/main" id="{00000000-0008-0000-0000-00004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2764625"/>
          <a:ext cx="1276350" cy="8477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353</xdr:row>
      <xdr:rowOff>28575</xdr:rowOff>
    </xdr:from>
    <xdr:to>
      <xdr:col>1</xdr:col>
      <xdr:colOff>1285875</xdr:colOff>
      <xdr:row>353</xdr:row>
      <xdr:rowOff>904875</xdr:rowOff>
    </xdr:to>
    <xdr:pic>
      <xdr:nvPicPr>
        <xdr:cNvPr id="763208" name="Рисунок 334" descr="9785000333174.jpg">
          <a:extLst>
            <a:ext uri="{FF2B5EF4-FFF2-40B4-BE49-F238E27FC236}">
              <a16:creationId xmlns:a16="http://schemas.microsoft.com/office/drawing/2014/main" id="{00000000-0008-0000-0000-00004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3707600"/>
          <a:ext cx="12763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354</xdr:row>
      <xdr:rowOff>9525</xdr:rowOff>
    </xdr:from>
    <xdr:to>
      <xdr:col>2</xdr:col>
      <xdr:colOff>19050</xdr:colOff>
      <xdr:row>354</xdr:row>
      <xdr:rowOff>895350</xdr:rowOff>
    </xdr:to>
    <xdr:pic>
      <xdr:nvPicPr>
        <xdr:cNvPr id="763209" name="Рисунок 335" descr="9785912821769.jpg">
          <a:extLst>
            <a:ext uri="{FF2B5EF4-FFF2-40B4-BE49-F238E27FC236}">
              <a16:creationId xmlns:a16="http://schemas.microsoft.com/office/drawing/2014/main" id="{00000000-0008-0000-0000-00004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4650575"/>
          <a:ext cx="128587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356</xdr:row>
      <xdr:rowOff>47625</xdr:rowOff>
    </xdr:from>
    <xdr:to>
      <xdr:col>1</xdr:col>
      <xdr:colOff>1285875</xdr:colOff>
      <xdr:row>356</xdr:row>
      <xdr:rowOff>923925</xdr:rowOff>
    </xdr:to>
    <xdr:pic>
      <xdr:nvPicPr>
        <xdr:cNvPr id="763210" name="Рисунок 336" descr="9785912826948.jpg">
          <a:extLst>
            <a:ext uri="{FF2B5EF4-FFF2-40B4-BE49-F238E27FC236}">
              <a16:creationId xmlns:a16="http://schemas.microsoft.com/office/drawing/2014/main" id="{00000000-0008-0000-0000-00004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06612725"/>
          <a:ext cx="126682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357</xdr:row>
      <xdr:rowOff>28575</xdr:rowOff>
    </xdr:from>
    <xdr:to>
      <xdr:col>1</xdr:col>
      <xdr:colOff>1285875</xdr:colOff>
      <xdr:row>357</xdr:row>
      <xdr:rowOff>914400</xdr:rowOff>
    </xdr:to>
    <xdr:pic>
      <xdr:nvPicPr>
        <xdr:cNvPr id="763211" name="Рисунок 337" descr="9785000336380.jpg">
          <a:extLst>
            <a:ext uri="{FF2B5EF4-FFF2-40B4-BE49-F238E27FC236}">
              <a16:creationId xmlns:a16="http://schemas.microsoft.com/office/drawing/2014/main" id="{00000000-0008-0000-0000-00004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7555700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358</xdr:row>
      <xdr:rowOff>28575</xdr:rowOff>
    </xdr:from>
    <xdr:to>
      <xdr:col>1</xdr:col>
      <xdr:colOff>1285875</xdr:colOff>
      <xdr:row>358</xdr:row>
      <xdr:rowOff>914400</xdr:rowOff>
    </xdr:to>
    <xdr:pic>
      <xdr:nvPicPr>
        <xdr:cNvPr id="763212" name="Рисунок 338" descr="9785912821745.jpg">
          <a:extLst>
            <a:ext uri="{FF2B5EF4-FFF2-40B4-BE49-F238E27FC236}">
              <a16:creationId xmlns:a16="http://schemas.microsoft.com/office/drawing/2014/main" id="{00000000-0008-0000-0000-00004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8517725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403</xdr:row>
      <xdr:rowOff>9525</xdr:rowOff>
    </xdr:from>
    <xdr:to>
      <xdr:col>1</xdr:col>
      <xdr:colOff>1276350</xdr:colOff>
      <xdr:row>404</xdr:row>
      <xdr:rowOff>0</xdr:rowOff>
    </xdr:to>
    <xdr:pic>
      <xdr:nvPicPr>
        <xdr:cNvPr id="763214" name="Рисунок 345" descr="9785000337202.jpg">
          <a:extLst>
            <a:ext uri="{FF2B5EF4-FFF2-40B4-BE49-F238E27FC236}">
              <a16:creationId xmlns:a16="http://schemas.microsoft.com/office/drawing/2014/main" id="{00000000-0008-0000-0000-00004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2867375"/>
          <a:ext cx="11811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404</xdr:row>
      <xdr:rowOff>57150</xdr:rowOff>
    </xdr:from>
    <xdr:to>
      <xdr:col>1</xdr:col>
      <xdr:colOff>1257300</xdr:colOff>
      <xdr:row>405</xdr:row>
      <xdr:rowOff>9525</xdr:rowOff>
    </xdr:to>
    <xdr:pic>
      <xdr:nvPicPr>
        <xdr:cNvPr id="763215" name="Рисунок 346" descr="9785000337219.jpg">
          <a:extLst>
            <a:ext uri="{FF2B5EF4-FFF2-40B4-BE49-F238E27FC236}">
              <a16:creationId xmlns:a16="http://schemas.microsoft.com/office/drawing/2014/main" id="{00000000-0008-0000-0000-00004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4334225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366</xdr:row>
      <xdr:rowOff>57150</xdr:rowOff>
    </xdr:from>
    <xdr:to>
      <xdr:col>1</xdr:col>
      <xdr:colOff>1257300</xdr:colOff>
      <xdr:row>366</xdr:row>
      <xdr:rowOff>1419225</xdr:rowOff>
    </xdr:to>
    <xdr:pic>
      <xdr:nvPicPr>
        <xdr:cNvPr id="763216" name="Рисунок 348" descr="9785000336649.jpg">
          <a:extLst>
            <a:ext uri="{FF2B5EF4-FFF2-40B4-BE49-F238E27FC236}">
              <a16:creationId xmlns:a16="http://schemas.microsoft.com/office/drawing/2014/main" id="{00000000-0008-0000-0000-00005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16642550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367</xdr:row>
      <xdr:rowOff>9525</xdr:rowOff>
    </xdr:from>
    <xdr:to>
      <xdr:col>2</xdr:col>
      <xdr:colOff>9525</xdr:colOff>
      <xdr:row>367</xdr:row>
      <xdr:rowOff>1381125</xdr:rowOff>
    </xdr:to>
    <xdr:pic>
      <xdr:nvPicPr>
        <xdr:cNvPr id="763217" name="Рисунок 349" descr="9785000336205.jpg">
          <a:extLst>
            <a:ext uri="{FF2B5EF4-FFF2-40B4-BE49-F238E27FC236}">
              <a16:creationId xmlns:a16="http://schemas.microsoft.com/office/drawing/2014/main" id="{00000000-0008-0000-0000-00005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18014150"/>
          <a:ext cx="11811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369</xdr:row>
      <xdr:rowOff>1409700</xdr:rowOff>
    </xdr:from>
    <xdr:to>
      <xdr:col>1</xdr:col>
      <xdr:colOff>1190625</xdr:colOff>
      <xdr:row>370</xdr:row>
      <xdr:rowOff>1362075</xdr:rowOff>
    </xdr:to>
    <xdr:pic>
      <xdr:nvPicPr>
        <xdr:cNvPr id="763218" name="Рисунок 352" descr="9785000336656.jpg">
          <a:extLst>
            <a:ext uri="{FF2B5EF4-FFF2-40B4-BE49-F238E27FC236}">
              <a16:creationId xmlns:a16="http://schemas.microsoft.com/office/drawing/2014/main" id="{00000000-0008-0000-0000-00005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22252775"/>
          <a:ext cx="11715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373</xdr:row>
      <xdr:rowOff>0</xdr:rowOff>
    </xdr:from>
    <xdr:to>
      <xdr:col>1</xdr:col>
      <xdr:colOff>1228725</xdr:colOff>
      <xdr:row>373</xdr:row>
      <xdr:rowOff>1371600</xdr:rowOff>
    </xdr:to>
    <xdr:pic>
      <xdr:nvPicPr>
        <xdr:cNvPr id="763219" name="Рисунок 354" descr="9785000336212.jpg">
          <a:extLst>
            <a:ext uri="{FF2B5EF4-FFF2-40B4-BE49-F238E27FC236}">
              <a16:creationId xmlns:a16="http://schemas.microsoft.com/office/drawing/2014/main" id="{00000000-0008-0000-0000-00005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426519975"/>
          <a:ext cx="11715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374</xdr:row>
      <xdr:rowOff>9525</xdr:rowOff>
    </xdr:from>
    <xdr:to>
      <xdr:col>1</xdr:col>
      <xdr:colOff>1295400</xdr:colOff>
      <xdr:row>375</xdr:row>
      <xdr:rowOff>0</xdr:rowOff>
    </xdr:to>
    <xdr:pic>
      <xdr:nvPicPr>
        <xdr:cNvPr id="763220" name="Рисунок 356" descr="9785000336663.jpg">
          <a:extLst>
            <a:ext uri="{FF2B5EF4-FFF2-40B4-BE49-F238E27FC236}">
              <a16:creationId xmlns:a16="http://schemas.microsoft.com/office/drawing/2014/main" id="{00000000-0008-0000-0000-00005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7948725"/>
          <a:ext cx="11906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64294</xdr:colOff>
      <xdr:row>377</xdr:row>
      <xdr:rowOff>38100</xdr:rowOff>
    </xdr:from>
    <xdr:to>
      <xdr:col>1</xdr:col>
      <xdr:colOff>1264444</xdr:colOff>
      <xdr:row>377</xdr:row>
      <xdr:rowOff>1400175</xdr:rowOff>
    </xdr:to>
    <xdr:pic>
      <xdr:nvPicPr>
        <xdr:cNvPr id="763221" name="Рисунок 359" descr="9785000335307.jpg">
          <a:extLst>
            <a:ext uri="{FF2B5EF4-FFF2-40B4-BE49-F238E27FC236}">
              <a16:creationId xmlns:a16="http://schemas.microsoft.com/office/drawing/2014/main" id="{00000000-0008-0000-0000-00005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482" y="440914631"/>
          <a:ext cx="12001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397</xdr:row>
      <xdr:rowOff>35717</xdr:rowOff>
    </xdr:from>
    <xdr:to>
      <xdr:col>1</xdr:col>
      <xdr:colOff>1257300</xdr:colOff>
      <xdr:row>397</xdr:row>
      <xdr:rowOff>1400174</xdr:rowOff>
    </xdr:to>
    <xdr:pic>
      <xdr:nvPicPr>
        <xdr:cNvPr id="763222" name="Рисунок 365" descr="9785000335437.jpg">
          <a:extLst>
            <a:ext uri="{FF2B5EF4-FFF2-40B4-BE49-F238E27FC236}">
              <a16:creationId xmlns:a16="http://schemas.microsoft.com/office/drawing/2014/main" id="{00000000-0008-0000-0000-00005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8" y="477214405"/>
          <a:ext cx="1181100" cy="1364457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398</xdr:row>
      <xdr:rowOff>38100</xdr:rowOff>
    </xdr:from>
    <xdr:to>
      <xdr:col>1</xdr:col>
      <xdr:colOff>1276350</xdr:colOff>
      <xdr:row>399</xdr:row>
      <xdr:rowOff>19050</xdr:rowOff>
    </xdr:to>
    <xdr:pic>
      <xdr:nvPicPr>
        <xdr:cNvPr id="763223" name="Рисунок 367" descr="9785000336229.jpg">
          <a:extLst>
            <a:ext uri="{FF2B5EF4-FFF2-40B4-BE49-F238E27FC236}">
              <a16:creationId xmlns:a16="http://schemas.microsoft.com/office/drawing/2014/main" id="{00000000-0008-0000-0000-00005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0057500"/>
          <a:ext cx="11811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399</xdr:row>
      <xdr:rowOff>9525</xdr:rowOff>
    </xdr:from>
    <xdr:to>
      <xdr:col>1</xdr:col>
      <xdr:colOff>1276350</xdr:colOff>
      <xdr:row>399</xdr:row>
      <xdr:rowOff>1409700</xdr:rowOff>
    </xdr:to>
    <xdr:pic>
      <xdr:nvPicPr>
        <xdr:cNvPr id="763224" name="Рисунок 368" descr="9785000335420.jpg">
          <a:extLst>
            <a:ext uri="{FF2B5EF4-FFF2-40B4-BE49-F238E27FC236}">
              <a16:creationId xmlns:a16="http://schemas.microsoft.com/office/drawing/2014/main" id="{00000000-0008-0000-0000-00005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1448150"/>
          <a:ext cx="11811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59532</xdr:colOff>
      <xdr:row>381</xdr:row>
      <xdr:rowOff>33337</xdr:rowOff>
    </xdr:from>
    <xdr:to>
      <xdr:col>1</xdr:col>
      <xdr:colOff>1250157</xdr:colOff>
      <xdr:row>382</xdr:row>
      <xdr:rowOff>26193</xdr:rowOff>
    </xdr:to>
    <xdr:pic>
      <xdr:nvPicPr>
        <xdr:cNvPr id="763225" name="Рисунок 370" descr="9785000335390.jpg">
          <a:extLst>
            <a:ext uri="{FF2B5EF4-FFF2-40B4-BE49-F238E27FC236}">
              <a16:creationId xmlns:a16="http://schemas.microsoft.com/office/drawing/2014/main" id="{00000000-0008-0000-0000-00005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20" y="445839056"/>
          <a:ext cx="11906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54769</xdr:colOff>
      <xdr:row>382</xdr:row>
      <xdr:rowOff>57150</xdr:rowOff>
    </xdr:from>
    <xdr:to>
      <xdr:col>1</xdr:col>
      <xdr:colOff>1245394</xdr:colOff>
      <xdr:row>382</xdr:row>
      <xdr:rowOff>1381125</xdr:rowOff>
    </xdr:to>
    <xdr:pic>
      <xdr:nvPicPr>
        <xdr:cNvPr id="763226" name="Рисунок 371" descr="9785000335383.jpg">
          <a:extLst>
            <a:ext uri="{FF2B5EF4-FFF2-40B4-BE49-F238E27FC236}">
              <a16:creationId xmlns:a16="http://schemas.microsoft.com/office/drawing/2014/main" id="{00000000-0008-0000-0000-00005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57" y="447279713"/>
          <a:ext cx="119062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392</xdr:row>
      <xdr:rowOff>9525</xdr:rowOff>
    </xdr:from>
    <xdr:to>
      <xdr:col>1</xdr:col>
      <xdr:colOff>1276350</xdr:colOff>
      <xdr:row>392</xdr:row>
      <xdr:rowOff>1390650</xdr:rowOff>
    </xdr:to>
    <xdr:pic>
      <xdr:nvPicPr>
        <xdr:cNvPr id="763227" name="Рисунок 378" descr="9785000336083.jpg">
          <a:extLst>
            <a:ext uri="{FF2B5EF4-FFF2-40B4-BE49-F238E27FC236}">
              <a16:creationId xmlns:a16="http://schemas.microsoft.com/office/drawing/2014/main" id="{00000000-0008-0000-0000-00005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53418575"/>
          <a:ext cx="11620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386</xdr:row>
      <xdr:rowOff>9525</xdr:rowOff>
    </xdr:from>
    <xdr:to>
      <xdr:col>1</xdr:col>
      <xdr:colOff>1266825</xdr:colOff>
      <xdr:row>386</xdr:row>
      <xdr:rowOff>1409700</xdr:rowOff>
    </xdr:to>
    <xdr:pic>
      <xdr:nvPicPr>
        <xdr:cNvPr id="763228" name="Рисунок 380" descr="9785000336182.jpg">
          <a:extLst>
            <a:ext uri="{FF2B5EF4-FFF2-40B4-BE49-F238E27FC236}">
              <a16:creationId xmlns:a16="http://schemas.microsoft.com/office/drawing/2014/main" id="{00000000-0008-0000-0000-00005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44236475"/>
          <a:ext cx="11715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395</xdr:row>
      <xdr:rowOff>9525</xdr:rowOff>
    </xdr:from>
    <xdr:to>
      <xdr:col>1</xdr:col>
      <xdr:colOff>1200150</xdr:colOff>
      <xdr:row>395</xdr:row>
      <xdr:rowOff>1390650</xdr:rowOff>
    </xdr:to>
    <xdr:pic>
      <xdr:nvPicPr>
        <xdr:cNvPr id="763229" name="Рисунок 841" descr="9785000336236.jpg">
          <a:extLst>
            <a:ext uri="{FF2B5EF4-FFF2-40B4-BE49-F238E27FC236}">
              <a16:creationId xmlns:a16="http://schemas.microsoft.com/office/drawing/2014/main" id="{00000000-0008-0000-0000-00005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5719047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384</xdr:row>
      <xdr:rowOff>0</xdr:rowOff>
    </xdr:from>
    <xdr:to>
      <xdr:col>1</xdr:col>
      <xdr:colOff>1219200</xdr:colOff>
      <xdr:row>384</xdr:row>
      <xdr:rowOff>1362075</xdr:rowOff>
    </xdr:to>
    <xdr:pic>
      <xdr:nvPicPr>
        <xdr:cNvPr id="763230" name="Рисунок 842" descr="9785000335406.jpg">
          <a:extLst>
            <a:ext uri="{FF2B5EF4-FFF2-40B4-BE49-F238E27FC236}">
              <a16:creationId xmlns:a16="http://schemas.microsoft.com/office/drawing/2014/main" id="{00000000-0008-0000-0000-00005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413885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388</xdr:row>
      <xdr:rowOff>0</xdr:rowOff>
    </xdr:from>
    <xdr:to>
      <xdr:col>1</xdr:col>
      <xdr:colOff>1247775</xdr:colOff>
      <xdr:row>388</xdr:row>
      <xdr:rowOff>1362075</xdr:rowOff>
    </xdr:to>
    <xdr:pic>
      <xdr:nvPicPr>
        <xdr:cNvPr id="763231" name="Рисунок 843" descr="9785000336090.jpg">
          <a:extLst>
            <a:ext uri="{FF2B5EF4-FFF2-40B4-BE49-F238E27FC236}">
              <a16:creationId xmlns:a16="http://schemas.microsoft.com/office/drawing/2014/main" id="{00000000-0008-0000-0000-00005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463129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389</xdr:row>
      <xdr:rowOff>38100</xdr:rowOff>
    </xdr:from>
    <xdr:to>
      <xdr:col>1</xdr:col>
      <xdr:colOff>1247775</xdr:colOff>
      <xdr:row>389</xdr:row>
      <xdr:rowOff>1400175</xdr:rowOff>
    </xdr:to>
    <xdr:pic>
      <xdr:nvPicPr>
        <xdr:cNvPr id="763232" name="Рисунок 844" descr="9785000336076.jpg">
          <a:extLst>
            <a:ext uri="{FF2B5EF4-FFF2-40B4-BE49-F238E27FC236}">
              <a16:creationId xmlns:a16="http://schemas.microsoft.com/office/drawing/2014/main" id="{00000000-0008-0000-0000-00006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47770250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361</xdr:row>
      <xdr:rowOff>57150</xdr:rowOff>
    </xdr:from>
    <xdr:to>
      <xdr:col>1</xdr:col>
      <xdr:colOff>1247775</xdr:colOff>
      <xdr:row>361</xdr:row>
      <xdr:rowOff>1390650</xdr:rowOff>
    </xdr:to>
    <xdr:pic>
      <xdr:nvPicPr>
        <xdr:cNvPr id="763234" name="Рисунок 849" descr="9785000336588.jpg">
          <a:extLst>
            <a:ext uri="{FF2B5EF4-FFF2-40B4-BE49-F238E27FC236}">
              <a16:creationId xmlns:a16="http://schemas.microsoft.com/office/drawing/2014/main" id="{00000000-0008-0000-0000-00006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11765750"/>
          <a:ext cx="11144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372</xdr:row>
      <xdr:rowOff>57150</xdr:rowOff>
    </xdr:from>
    <xdr:to>
      <xdr:col>1</xdr:col>
      <xdr:colOff>1190625</xdr:colOff>
      <xdr:row>372</xdr:row>
      <xdr:rowOff>1390650</xdr:rowOff>
    </xdr:to>
    <xdr:pic>
      <xdr:nvPicPr>
        <xdr:cNvPr id="763235" name="Рисунок 850" descr="9785000335345.jpg">
          <a:extLst>
            <a:ext uri="{FF2B5EF4-FFF2-40B4-BE49-F238E27FC236}">
              <a16:creationId xmlns:a16="http://schemas.microsoft.com/office/drawing/2014/main" id="{00000000-0008-0000-0000-00006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5157900"/>
          <a:ext cx="10953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375</xdr:row>
      <xdr:rowOff>9525</xdr:rowOff>
    </xdr:from>
    <xdr:to>
      <xdr:col>1</xdr:col>
      <xdr:colOff>1238250</xdr:colOff>
      <xdr:row>375</xdr:row>
      <xdr:rowOff>1381125</xdr:rowOff>
    </xdr:to>
    <xdr:pic>
      <xdr:nvPicPr>
        <xdr:cNvPr id="763236" name="Рисунок 851" descr="9785000336595.jpg">
          <a:extLst>
            <a:ext uri="{FF2B5EF4-FFF2-40B4-BE49-F238E27FC236}">
              <a16:creationId xmlns:a16="http://schemas.microsoft.com/office/drawing/2014/main" id="{00000000-0008-0000-0000-00006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29367950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376</xdr:row>
      <xdr:rowOff>7144</xdr:rowOff>
    </xdr:from>
    <xdr:to>
      <xdr:col>1</xdr:col>
      <xdr:colOff>1238250</xdr:colOff>
      <xdr:row>376</xdr:row>
      <xdr:rowOff>1378744</xdr:rowOff>
    </xdr:to>
    <xdr:pic>
      <xdr:nvPicPr>
        <xdr:cNvPr id="763237" name="Рисунок 852" descr="9785000335369.jpg">
          <a:extLst>
            <a:ext uri="{FF2B5EF4-FFF2-40B4-BE49-F238E27FC236}">
              <a16:creationId xmlns:a16="http://schemas.microsoft.com/office/drawing/2014/main" id="{00000000-0008-0000-0000-00006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8" y="439466832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377</xdr:row>
      <xdr:rowOff>1428750</xdr:rowOff>
    </xdr:from>
    <xdr:to>
      <xdr:col>1</xdr:col>
      <xdr:colOff>1257300</xdr:colOff>
      <xdr:row>378</xdr:row>
      <xdr:rowOff>1381125</xdr:rowOff>
    </xdr:to>
    <xdr:pic>
      <xdr:nvPicPr>
        <xdr:cNvPr id="763238" name="Рисунок 853" descr="9785000335352.jpg">
          <a:extLst>
            <a:ext uri="{FF2B5EF4-FFF2-40B4-BE49-F238E27FC236}">
              <a16:creationId xmlns:a16="http://schemas.microsoft.com/office/drawing/2014/main" id="{00000000-0008-0000-0000-00006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3616100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379</xdr:row>
      <xdr:rowOff>0</xdr:rowOff>
    </xdr:from>
    <xdr:to>
      <xdr:col>1</xdr:col>
      <xdr:colOff>1238250</xdr:colOff>
      <xdr:row>379</xdr:row>
      <xdr:rowOff>1381125</xdr:rowOff>
    </xdr:to>
    <xdr:pic>
      <xdr:nvPicPr>
        <xdr:cNvPr id="763239" name="Рисунок 861" descr="9785000335338.jpg">
          <a:extLst>
            <a:ext uri="{FF2B5EF4-FFF2-40B4-BE49-F238E27FC236}">
              <a16:creationId xmlns:a16="http://schemas.microsoft.com/office/drawing/2014/main" id="{00000000-0008-0000-0000-00006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350353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406</xdr:row>
      <xdr:rowOff>19050</xdr:rowOff>
    </xdr:from>
    <xdr:to>
      <xdr:col>1</xdr:col>
      <xdr:colOff>1228725</xdr:colOff>
      <xdr:row>406</xdr:row>
      <xdr:rowOff>1390650</xdr:rowOff>
    </xdr:to>
    <xdr:pic>
      <xdr:nvPicPr>
        <xdr:cNvPr id="763240" name="Рисунок 383" descr="9785912829000.jpg">
          <a:extLst>
            <a:ext uri="{FF2B5EF4-FFF2-40B4-BE49-F238E27FC236}">
              <a16:creationId xmlns:a16="http://schemas.microsoft.com/office/drawing/2014/main" id="{00000000-0008-0000-0000-00006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6648800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409</xdr:row>
      <xdr:rowOff>19050</xdr:rowOff>
    </xdr:from>
    <xdr:to>
      <xdr:col>1</xdr:col>
      <xdr:colOff>1228725</xdr:colOff>
      <xdr:row>409</xdr:row>
      <xdr:rowOff>1390650</xdr:rowOff>
    </xdr:to>
    <xdr:pic>
      <xdr:nvPicPr>
        <xdr:cNvPr id="763241" name="Рисунок 384" descr="9785912829017.jpg">
          <a:extLst>
            <a:ext uri="{FF2B5EF4-FFF2-40B4-BE49-F238E27FC236}">
              <a16:creationId xmlns:a16="http://schemas.microsoft.com/office/drawing/2014/main" id="{00000000-0008-0000-0000-00006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0906475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410</xdr:row>
      <xdr:rowOff>9525</xdr:rowOff>
    </xdr:from>
    <xdr:to>
      <xdr:col>1</xdr:col>
      <xdr:colOff>1247775</xdr:colOff>
      <xdr:row>410</xdr:row>
      <xdr:rowOff>1390650</xdr:rowOff>
    </xdr:to>
    <xdr:pic>
      <xdr:nvPicPr>
        <xdr:cNvPr id="763242" name="Рисунок 385" descr="9785912828997.jpg">
          <a:extLst>
            <a:ext uri="{FF2B5EF4-FFF2-40B4-BE49-F238E27FC236}">
              <a16:creationId xmlns:a16="http://schemas.microsoft.com/office/drawing/2014/main" id="{00000000-0008-0000-0000-00006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2316175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412</xdr:row>
      <xdr:rowOff>0</xdr:rowOff>
    </xdr:from>
    <xdr:to>
      <xdr:col>1</xdr:col>
      <xdr:colOff>1238250</xdr:colOff>
      <xdr:row>412</xdr:row>
      <xdr:rowOff>1381125</xdr:rowOff>
    </xdr:to>
    <xdr:pic>
      <xdr:nvPicPr>
        <xdr:cNvPr id="763243" name="Рисунок 386" descr="9785912829024.jpg">
          <a:extLst>
            <a:ext uri="{FF2B5EF4-FFF2-40B4-BE49-F238E27FC236}">
              <a16:creationId xmlns:a16="http://schemas.microsoft.com/office/drawing/2014/main" id="{00000000-0008-0000-0000-00006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51451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413</xdr:row>
      <xdr:rowOff>0</xdr:rowOff>
    </xdr:from>
    <xdr:to>
      <xdr:col>1</xdr:col>
      <xdr:colOff>1238250</xdr:colOff>
      <xdr:row>413</xdr:row>
      <xdr:rowOff>1362075</xdr:rowOff>
    </xdr:to>
    <xdr:pic>
      <xdr:nvPicPr>
        <xdr:cNvPr id="763244" name="Рисунок 387" descr="9785912828645.jpg">
          <a:extLst>
            <a:ext uri="{FF2B5EF4-FFF2-40B4-BE49-F238E27FC236}">
              <a16:creationId xmlns:a16="http://schemas.microsoft.com/office/drawing/2014/main" id="{00000000-0008-0000-0000-00006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65643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414</xdr:row>
      <xdr:rowOff>9525</xdr:rowOff>
    </xdr:from>
    <xdr:to>
      <xdr:col>1</xdr:col>
      <xdr:colOff>1285875</xdr:colOff>
      <xdr:row>414</xdr:row>
      <xdr:rowOff>1409700</xdr:rowOff>
    </xdr:to>
    <xdr:pic>
      <xdr:nvPicPr>
        <xdr:cNvPr id="763245" name="Рисунок 388" descr="9785912828652.jpg">
          <a:extLst>
            <a:ext uri="{FF2B5EF4-FFF2-40B4-BE49-F238E27FC236}">
              <a16:creationId xmlns:a16="http://schemas.microsoft.com/office/drawing/2014/main" id="{00000000-0008-0000-0000-00006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779930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415</xdr:row>
      <xdr:rowOff>9525</xdr:rowOff>
    </xdr:from>
    <xdr:to>
      <xdr:col>1</xdr:col>
      <xdr:colOff>1247775</xdr:colOff>
      <xdr:row>415</xdr:row>
      <xdr:rowOff>1371600</xdr:rowOff>
    </xdr:to>
    <xdr:pic>
      <xdr:nvPicPr>
        <xdr:cNvPr id="763246" name="Рисунок 389" descr="9785912829031.jpg">
          <a:extLst>
            <a:ext uri="{FF2B5EF4-FFF2-40B4-BE49-F238E27FC236}">
              <a16:creationId xmlns:a16="http://schemas.microsoft.com/office/drawing/2014/main" id="{00000000-0008-0000-0000-00006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79412300"/>
          <a:ext cx="10763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415</xdr:row>
      <xdr:rowOff>1409700</xdr:rowOff>
    </xdr:from>
    <xdr:to>
      <xdr:col>1</xdr:col>
      <xdr:colOff>1266825</xdr:colOff>
      <xdr:row>416</xdr:row>
      <xdr:rowOff>0</xdr:rowOff>
    </xdr:to>
    <xdr:pic>
      <xdr:nvPicPr>
        <xdr:cNvPr id="763247" name="Рисунок 390" descr="9785912828669.jpg">
          <a:extLst>
            <a:ext uri="{FF2B5EF4-FFF2-40B4-BE49-F238E27FC236}">
              <a16:creationId xmlns:a16="http://schemas.microsoft.com/office/drawing/2014/main" id="{00000000-0008-0000-0000-00006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0812475"/>
          <a:ext cx="11334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417</xdr:row>
      <xdr:rowOff>9525</xdr:rowOff>
    </xdr:from>
    <xdr:to>
      <xdr:col>1</xdr:col>
      <xdr:colOff>1228725</xdr:colOff>
      <xdr:row>417</xdr:row>
      <xdr:rowOff>1371600</xdr:rowOff>
    </xdr:to>
    <xdr:pic>
      <xdr:nvPicPr>
        <xdr:cNvPr id="763248" name="Рисунок 391" descr="9785912829048.jpg">
          <a:extLst>
            <a:ext uri="{FF2B5EF4-FFF2-40B4-BE49-F238E27FC236}">
              <a16:creationId xmlns:a16="http://schemas.microsoft.com/office/drawing/2014/main" id="{00000000-0008-0000-0000-00007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3669975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417</xdr:row>
      <xdr:rowOff>1409700</xdr:rowOff>
    </xdr:from>
    <xdr:to>
      <xdr:col>1</xdr:col>
      <xdr:colOff>1228725</xdr:colOff>
      <xdr:row>418</xdr:row>
      <xdr:rowOff>1362075</xdr:rowOff>
    </xdr:to>
    <xdr:pic>
      <xdr:nvPicPr>
        <xdr:cNvPr id="763249" name="Рисунок 392" descr="9785912828638.jpg">
          <a:extLst>
            <a:ext uri="{FF2B5EF4-FFF2-40B4-BE49-F238E27FC236}">
              <a16:creationId xmlns:a16="http://schemas.microsoft.com/office/drawing/2014/main" id="{00000000-0008-0000-0000-00007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5070150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419</xdr:row>
      <xdr:rowOff>28575</xdr:rowOff>
    </xdr:from>
    <xdr:to>
      <xdr:col>1</xdr:col>
      <xdr:colOff>1238250</xdr:colOff>
      <xdr:row>420</xdr:row>
      <xdr:rowOff>0</xdr:rowOff>
    </xdr:to>
    <xdr:pic>
      <xdr:nvPicPr>
        <xdr:cNvPr id="763250" name="Рисунок 393" descr="9785912828584.jpg">
          <a:extLst>
            <a:ext uri="{FF2B5EF4-FFF2-40B4-BE49-F238E27FC236}">
              <a16:creationId xmlns:a16="http://schemas.microsoft.com/office/drawing/2014/main" id="{00000000-0008-0000-0000-00007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6527475"/>
          <a:ext cx="11334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420</xdr:row>
      <xdr:rowOff>19050</xdr:rowOff>
    </xdr:from>
    <xdr:to>
      <xdr:col>1</xdr:col>
      <xdr:colOff>1247775</xdr:colOff>
      <xdr:row>420</xdr:row>
      <xdr:rowOff>1390650</xdr:rowOff>
    </xdr:to>
    <xdr:pic>
      <xdr:nvPicPr>
        <xdr:cNvPr id="763251" name="Рисунок 394" descr="9785912829055.jpg">
          <a:extLst>
            <a:ext uri="{FF2B5EF4-FFF2-40B4-BE49-F238E27FC236}">
              <a16:creationId xmlns:a16="http://schemas.microsoft.com/office/drawing/2014/main" id="{00000000-0008-0000-0000-00007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48793717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421</xdr:row>
      <xdr:rowOff>0</xdr:rowOff>
    </xdr:from>
    <xdr:to>
      <xdr:col>1</xdr:col>
      <xdr:colOff>1247775</xdr:colOff>
      <xdr:row>422</xdr:row>
      <xdr:rowOff>0</xdr:rowOff>
    </xdr:to>
    <xdr:pic>
      <xdr:nvPicPr>
        <xdr:cNvPr id="763252" name="Рисунок 395" descr="9785912829062.jpg">
          <a:extLst>
            <a:ext uri="{FF2B5EF4-FFF2-40B4-BE49-F238E27FC236}">
              <a16:creationId xmlns:a16="http://schemas.microsoft.com/office/drawing/2014/main" id="{00000000-0008-0000-0000-00007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9337350"/>
          <a:ext cx="11430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406</xdr:row>
      <xdr:rowOff>1409700</xdr:rowOff>
    </xdr:from>
    <xdr:to>
      <xdr:col>1</xdr:col>
      <xdr:colOff>1219200</xdr:colOff>
      <xdr:row>407</xdr:row>
      <xdr:rowOff>1371600</xdr:rowOff>
    </xdr:to>
    <xdr:pic>
      <xdr:nvPicPr>
        <xdr:cNvPr id="763253" name="Рисунок 926" descr="9785912828553.jpg">
          <a:extLst>
            <a:ext uri="{FF2B5EF4-FFF2-40B4-BE49-F238E27FC236}">
              <a16:creationId xmlns:a16="http://schemas.microsoft.com/office/drawing/2014/main" id="{00000000-0008-0000-0000-00007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680394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408</xdr:row>
      <xdr:rowOff>38100</xdr:rowOff>
    </xdr:from>
    <xdr:to>
      <xdr:col>1</xdr:col>
      <xdr:colOff>1190625</xdr:colOff>
      <xdr:row>408</xdr:row>
      <xdr:rowOff>1400175</xdr:rowOff>
    </xdr:to>
    <xdr:pic>
      <xdr:nvPicPr>
        <xdr:cNvPr id="763254" name="Рисунок 927" descr="9785912828560.jpg">
          <a:extLst>
            <a:ext uri="{FF2B5EF4-FFF2-40B4-BE49-F238E27FC236}">
              <a16:creationId xmlns:a16="http://schemas.microsoft.com/office/drawing/2014/main" id="{00000000-0008-0000-0000-00007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69506300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411</xdr:row>
      <xdr:rowOff>9525</xdr:rowOff>
    </xdr:from>
    <xdr:to>
      <xdr:col>1</xdr:col>
      <xdr:colOff>1190625</xdr:colOff>
      <xdr:row>411</xdr:row>
      <xdr:rowOff>1343025</xdr:rowOff>
    </xdr:to>
    <xdr:pic>
      <xdr:nvPicPr>
        <xdr:cNvPr id="763255" name="Рисунок 928" descr="9785912828577.jpg">
          <a:extLst>
            <a:ext uri="{FF2B5EF4-FFF2-40B4-BE49-F238E27FC236}">
              <a16:creationId xmlns:a16="http://schemas.microsoft.com/office/drawing/2014/main" id="{00000000-0008-0000-0000-00007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73735400"/>
          <a:ext cx="10477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416</xdr:row>
      <xdr:rowOff>9525</xdr:rowOff>
    </xdr:from>
    <xdr:to>
      <xdr:col>1</xdr:col>
      <xdr:colOff>1200150</xdr:colOff>
      <xdr:row>416</xdr:row>
      <xdr:rowOff>1381125</xdr:rowOff>
    </xdr:to>
    <xdr:pic>
      <xdr:nvPicPr>
        <xdr:cNvPr id="763256" name="Рисунок 929" descr="9785000337301.jpg">
          <a:extLst>
            <a:ext uri="{FF2B5EF4-FFF2-40B4-BE49-F238E27FC236}">
              <a16:creationId xmlns:a16="http://schemas.microsoft.com/office/drawing/2014/main" id="{00000000-0008-0000-0000-00007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4822507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460</xdr:row>
      <xdr:rowOff>0</xdr:rowOff>
    </xdr:from>
    <xdr:to>
      <xdr:col>1</xdr:col>
      <xdr:colOff>1162050</xdr:colOff>
      <xdr:row>460</xdr:row>
      <xdr:rowOff>1400175</xdr:rowOff>
    </xdr:to>
    <xdr:pic>
      <xdr:nvPicPr>
        <xdr:cNvPr id="763257" name="Рисунок 399" descr="9785912822599.jpg">
          <a:extLst>
            <a:ext uri="{FF2B5EF4-FFF2-40B4-BE49-F238E27FC236}">
              <a16:creationId xmlns:a16="http://schemas.microsoft.com/office/drawing/2014/main" id="{00000000-0008-0000-0000-00007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43334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460</xdr:row>
      <xdr:rowOff>1400175</xdr:rowOff>
    </xdr:from>
    <xdr:to>
      <xdr:col>1</xdr:col>
      <xdr:colOff>1152525</xdr:colOff>
      <xdr:row>461</xdr:row>
      <xdr:rowOff>0</xdr:rowOff>
    </xdr:to>
    <xdr:pic>
      <xdr:nvPicPr>
        <xdr:cNvPr id="763258" name="Рисунок 400" descr="9785912827297.jpg">
          <a:extLst>
            <a:ext uri="{FF2B5EF4-FFF2-40B4-BE49-F238E27FC236}">
              <a16:creationId xmlns:a16="http://schemas.microsoft.com/office/drawing/2014/main" id="{00000000-0008-0000-0000-00007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5733625"/>
          <a:ext cx="1038225" cy="190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462</xdr:row>
      <xdr:rowOff>0</xdr:rowOff>
    </xdr:from>
    <xdr:to>
      <xdr:col>1</xdr:col>
      <xdr:colOff>1162050</xdr:colOff>
      <xdr:row>462</xdr:row>
      <xdr:rowOff>1371600</xdr:rowOff>
    </xdr:to>
    <xdr:pic>
      <xdr:nvPicPr>
        <xdr:cNvPr id="763259" name="Рисунок 401" descr="9785912827303.jpg">
          <a:extLst>
            <a:ext uri="{FF2B5EF4-FFF2-40B4-BE49-F238E27FC236}">
              <a16:creationId xmlns:a16="http://schemas.microsoft.com/office/drawing/2014/main" id="{00000000-0008-0000-0000-00007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57526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462</xdr:row>
      <xdr:rowOff>1400175</xdr:rowOff>
    </xdr:from>
    <xdr:to>
      <xdr:col>1</xdr:col>
      <xdr:colOff>1162050</xdr:colOff>
      <xdr:row>463</xdr:row>
      <xdr:rowOff>1371600</xdr:rowOff>
    </xdr:to>
    <xdr:pic>
      <xdr:nvPicPr>
        <xdr:cNvPr id="763260" name="Рисунок 402" descr="9785912822728.jpg">
          <a:extLst>
            <a:ext uri="{FF2B5EF4-FFF2-40B4-BE49-F238E27FC236}">
              <a16:creationId xmlns:a16="http://schemas.microsoft.com/office/drawing/2014/main" id="{00000000-0008-0000-0000-00007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7152850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448</xdr:row>
      <xdr:rowOff>9525</xdr:rowOff>
    </xdr:from>
    <xdr:to>
      <xdr:col>1</xdr:col>
      <xdr:colOff>1162050</xdr:colOff>
      <xdr:row>448</xdr:row>
      <xdr:rowOff>1409700</xdr:rowOff>
    </xdr:to>
    <xdr:pic>
      <xdr:nvPicPr>
        <xdr:cNvPr id="763261" name="Рисунок 404" descr="9785912827310.jpg">
          <a:extLst>
            <a:ext uri="{FF2B5EF4-FFF2-40B4-BE49-F238E27FC236}">
              <a16:creationId xmlns:a16="http://schemas.microsoft.com/office/drawing/2014/main" id="{00000000-0008-0000-0000-00007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79790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465</xdr:row>
      <xdr:rowOff>0</xdr:rowOff>
    </xdr:from>
    <xdr:to>
      <xdr:col>1</xdr:col>
      <xdr:colOff>1152525</xdr:colOff>
      <xdr:row>465</xdr:row>
      <xdr:rowOff>1362075</xdr:rowOff>
    </xdr:to>
    <xdr:pic>
      <xdr:nvPicPr>
        <xdr:cNvPr id="763262" name="Рисунок 407" descr="9785912827327.jpg">
          <a:extLst>
            <a:ext uri="{FF2B5EF4-FFF2-40B4-BE49-F238E27FC236}">
              <a16:creationId xmlns:a16="http://schemas.microsoft.com/office/drawing/2014/main" id="{00000000-0008-0000-0000-00007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38591125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468</xdr:row>
      <xdr:rowOff>19050</xdr:rowOff>
    </xdr:from>
    <xdr:to>
      <xdr:col>1</xdr:col>
      <xdr:colOff>1190625</xdr:colOff>
      <xdr:row>468</xdr:row>
      <xdr:rowOff>1381125</xdr:rowOff>
    </xdr:to>
    <xdr:pic>
      <xdr:nvPicPr>
        <xdr:cNvPr id="763263" name="Рисунок 410" descr="9785912826108.jpg">
          <a:extLst>
            <a:ext uri="{FF2B5EF4-FFF2-40B4-BE49-F238E27FC236}">
              <a16:creationId xmlns:a16="http://schemas.microsoft.com/office/drawing/2014/main" id="{00000000-0008-0000-0000-00007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42867850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432</xdr:row>
      <xdr:rowOff>9525</xdr:rowOff>
    </xdr:from>
    <xdr:to>
      <xdr:col>1</xdr:col>
      <xdr:colOff>1209675</xdr:colOff>
      <xdr:row>432</xdr:row>
      <xdr:rowOff>1409700</xdr:rowOff>
    </xdr:to>
    <xdr:pic>
      <xdr:nvPicPr>
        <xdr:cNvPr id="763264" name="Рисунок 413" descr="9785912827341.jpg">
          <a:extLst>
            <a:ext uri="{FF2B5EF4-FFF2-40B4-BE49-F238E27FC236}">
              <a16:creationId xmlns:a16="http://schemas.microsoft.com/office/drawing/2014/main" id="{00000000-0008-0000-0000-00008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18246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433</xdr:row>
      <xdr:rowOff>0</xdr:rowOff>
    </xdr:from>
    <xdr:to>
      <xdr:col>1</xdr:col>
      <xdr:colOff>1219200</xdr:colOff>
      <xdr:row>433</xdr:row>
      <xdr:rowOff>1400175</xdr:rowOff>
    </xdr:to>
    <xdr:pic>
      <xdr:nvPicPr>
        <xdr:cNvPr id="763265" name="Рисунок 414" descr="9785912822889.jpg">
          <a:extLst>
            <a:ext uri="{FF2B5EF4-FFF2-40B4-BE49-F238E27FC236}">
              <a16:creationId xmlns:a16="http://schemas.microsoft.com/office/drawing/2014/main" id="{00000000-0008-0000-0000-00008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032343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426</xdr:row>
      <xdr:rowOff>0</xdr:rowOff>
    </xdr:from>
    <xdr:to>
      <xdr:col>1</xdr:col>
      <xdr:colOff>1209675</xdr:colOff>
      <xdr:row>426</xdr:row>
      <xdr:rowOff>1400175</xdr:rowOff>
    </xdr:to>
    <xdr:pic>
      <xdr:nvPicPr>
        <xdr:cNvPr id="763266" name="Рисунок 415" descr="9785912828690.jpg">
          <a:extLst>
            <a:ext uri="{FF2B5EF4-FFF2-40B4-BE49-F238E27FC236}">
              <a16:creationId xmlns:a16="http://schemas.microsoft.com/office/drawing/2014/main" id="{00000000-0008-0000-0000-00008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9529047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451</xdr:row>
      <xdr:rowOff>0</xdr:rowOff>
    </xdr:from>
    <xdr:to>
      <xdr:col>1</xdr:col>
      <xdr:colOff>1219200</xdr:colOff>
      <xdr:row>451</xdr:row>
      <xdr:rowOff>1400175</xdr:rowOff>
    </xdr:to>
    <xdr:pic>
      <xdr:nvPicPr>
        <xdr:cNvPr id="763267" name="Рисунок 416" descr="9785912827211.jpg">
          <a:extLst>
            <a:ext uri="{FF2B5EF4-FFF2-40B4-BE49-F238E27FC236}">
              <a16:creationId xmlns:a16="http://schemas.microsoft.com/office/drawing/2014/main" id="{00000000-0008-0000-0000-00008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222717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195263</xdr:colOff>
      <xdr:row>438</xdr:row>
      <xdr:rowOff>78581</xdr:rowOff>
    </xdr:from>
    <xdr:to>
      <xdr:col>1</xdr:col>
      <xdr:colOff>1214438</xdr:colOff>
      <xdr:row>438</xdr:row>
      <xdr:rowOff>1278731</xdr:rowOff>
    </xdr:to>
    <xdr:pic>
      <xdr:nvPicPr>
        <xdr:cNvPr id="763268" name="Рисунок 417" descr="9785912827174.jpg">
          <a:extLst>
            <a:ext uri="{FF2B5EF4-FFF2-40B4-BE49-F238E27FC236}">
              <a16:creationId xmlns:a16="http://schemas.microsoft.com/office/drawing/2014/main" id="{00000000-0008-0000-0000-00008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572566800"/>
          <a:ext cx="1019175" cy="12001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427</xdr:row>
      <xdr:rowOff>19050</xdr:rowOff>
    </xdr:from>
    <xdr:to>
      <xdr:col>1</xdr:col>
      <xdr:colOff>1162050</xdr:colOff>
      <xdr:row>427</xdr:row>
      <xdr:rowOff>1390650</xdr:rowOff>
    </xdr:to>
    <xdr:pic>
      <xdr:nvPicPr>
        <xdr:cNvPr id="763269" name="Рисунок 418" descr="9785000337059.jpg">
          <a:extLst>
            <a:ext uri="{FF2B5EF4-FFF2-40B4-BE49-F238E27FC236}">
              <a16:creationId xmlns:a16="http://schemas.microsoft.com/office/drawing/2014/main" id="{00000000-0008-0000-0000-00008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428707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439</xdr:row>
      <xdr:rowOff>9525</xdr:rowOff>
    </xdr:from>
    <xdr:to>
      <xdr:col>1</xdr:col>
      <xdr:colOff>1162050</xdr:colOff>
      <xdr:row>439</xdr:row>
      <xdr:rowOff>1390650</xdr:rowOff>
    </xdr:to>
    <xdr:pic>
      <xdr:nvPicPr>
        <xdr:cNvPr id="763270" name="Рисунок 420" descr="9785912822896.jpg">
          <a:extLst>
            <a:ext uri="{FF2B5EF4-FFF2-40B4-BE49-F238E27FC236}">
              <a16:creationId xmlns:a16="http://schemas.microsoft.com/office/drawing/2014/main" id="{00000000-0008-0000-0000-00008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0862547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440</xdr:row>
      <xdr:rowOff>28575</xdr:rowOff>
    </xdr:from>
    <xdr:to>
      <xdr:col>1</xdr:col>
      <xdr:colOff>1162050</xdr:colOff>
      <xdr:row>440</xdr:row>
      <xdr:rowOff>1390650</xdr:rowOff>
    </xdr:to>
    <xdr:pic>
      <xdr:nvPicPr>
        <xdr:cNvPr id="763271" name="Рисунок 421" descr="9785912826122.jpg">
          <a:extLst>
            <a:ext uri="{FF2B5EF4-FFF2-40B4-BE49-F238E27FC236}">
              <a16:creationId xmlns:a16="http://schemas.microsoft.com/office/drawing/2014/main" id="{00000000-0008-0000-0000-00008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1006375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469</xdr:row>
      <xdr:rowOff>28575</xdr:rowOff>
    </xdr:from>
    <xdr:to>
      <xdr:col>1</xdr:col>
      <xdr:colOff>1190625</xdr:colOff>
      <xdr:row>469</xdr:row>
      <xdr:rowOff>1409700</xdr:rowOff>
    </xdr:to>
    <xdr:pic>
      <xdr:nvPicPr>
        <xdr:cNvPr id="763272" name="Рисунок 422" descr="9785912824449.jpg">
          <a:extLst>
            <a:ext uri="{FF2B5EF4-FFF2-40B4-BE49-F238E27FC236}">
              <a16:creationId xmlns:a16="http://schemas.microsoft.com/office/drawing/2014/main" id="{00000000-0008-0000-0000-00008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4571582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471</xdr:row>
      <xdr:rowOff>9525</xdr:rowOff>
    </xdr:from>
    <xdr:to>
      <xdr:col>1</xdr:col>
      <xdr:colOff>1228725</xdr:colOff>
      <xdr:row>471</xdr:row>
      <xdr:rowOff>1409700</xdr:rowOff>
    </xdr:to>
    <xdr:pic>
      <xdr:nvPicPr>
        <xdr:cNvPr id="763273" name="Рисунок 426" descr="9785912826139.jpg">
          <a:extLst>
            <a:ext uri="{FF2B5EF4-FFF2-40B4-BE49-F238E27FC236}">
              <a16:creationId xmlns:a16="http://schemas.microsoft.com/office/drawing/2014/main" id="{00000000-0008-0000-0000-00008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485352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472</xdr:row>
      <xdr:rowOff>28575</xdr:rowOff>
    </xdr:from>
    <xdr:to>
      <xdr:col>1</xdr:col>
      <xdr:colOff>1238250</xdr:colOff>
      <xdr:row>473</xdr:row>
      <xdr:rowOff>0</xdr:rowOff>
    </xdr:to>
    <xdr:pic>
      <xdr:nvPicPr>
        <xdr:cNvPr id="763274" name="Рисунок 428" descr="9785912826146.jpg">
          <a:extLst>
            <a:ext uri="{FF2B5EF4-FFF2-40B4-BE49-F238E27FC236}">
              <a16:creationId xmlns:a16="http://schemas.microsoft.com/office/drawing/2014/main" id="{00000000-0008-0000-0000-00008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49973500"/>
          <a:ext cx="102870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429</xdr:row>
      <xdr:rowOff>0</xdr:rowOff>
    </xdr:from>
    <xdr:to>
      <xdr:col>1</xdr:col>
      <xdr:colOff>1228725</xdr:colOff>
      <xdr:row>429</xdr:row>
      <xdr:rowOff>1409700</xdr:rowOff>
    </xdr:to>
    <xdr:pic>
      <xdr:nvPicPr>
        <xdr:cNvPr id="763275" name="Рисунок 429" descr="9785912828676.jpg">
          <a:extLst>
            <a:ext uri="{FF2B5EF4-FFF2-40B4-BE49-F238E27FC236}">
              <a16:creationId xmlns:a16="http://schemas.microsoft.com/office/drawing/2014/main" id="{00000000-0008-0000-0000-00008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9812892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442</xdr:row>
      <xdr:rowOff>9525</xdr:rowOff>
    </xdr:from>
    <xdr:to>
      <xdr:col>1</xdr:col>
      <xdr:colOff>1200150</xdr:colOff>
      <xdr:row>442</xdr:row>
      <xdr:rowOff>1390650</xdr:rowOff>
    </xdr:to>
    <xdr:pic>
      <xdr:nvPicPr>
        <xdr:cNvPr id="763276" name="Рисунок 430" descr="9785912823046.jpg">
          <a:extLst>
            <a:ext uri="{FF2B5EF4-FFF2-40B4-BE49-F238E27FC236}">
              <a16:creationId xmlns:a16="http://schemas.microsoft.com/office/drawing/2014/main" id="{00000000-0008-0000-0000-00008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430237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441</xdr:row>
      <xdr:rowOff>57150</xdr:rowOff>
    </xdr:from>
    <xdr:to>
      <xdr:col>1</xdr:col>
      <xdr:colOff>1200150</xdr:colOff>
      <xdr:row>441</xdr:row>
      <xdr:rowOff>1381125</xdr:rowOff>
    </xdr:to>
    <xdr:pic>
      <xdr:nvPicPr>
        <xdr:cNvPr id="763277" name="Рисунок 431" descr="9785912821189.jpg">
          <a:extLst>
            <a:ext uri="{FF2B5EF4-FFF2-40B4-BE49-F238E27FC236}">
              <a16:creationId xmlns:a16="http://schemas.microsoft.com/office/drawing/2014/main" id="{00000000-0008-0000-0000-00008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12930775"/>
          <a:ext cx="101917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454</xdr:row>
      <xdr:rowOff>0</xdr:rowOff>
    </xdr:from>
    <xdr:to>
      <xdr:col>1</xdr:col>
      <xdr:colOff>1190625</xdr:colOff>
      <xdr:row>454</xdr:row>
      <xdr:rowOff>1381125</xdr:rowOff>
    </xdr:to>
    <xdr:pic>
      <xdr:nvPicPr>
        <xdr:cNvPr id="763278" name="Рисунок 432" descr="9785912825569.jpg">
          <a:extLst>
            <a:ext uri="{FF2B5EF4-FFF2-40B4-BE49-F238E27FC236}">
              <a16:creationId xmlns:a16="http://schemas.microsoft.com/office/drawing/2014/main" id="{00000000-0008-0000-0000-00008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648485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456</xdr:row>
      <xdr:rowOff>19050</xdr:rowOff>
    </xdr:from>
    <xdr:to>
      <xdr:col>1</xdr:col>
      <xdr:colOff>1162050</xdr:colOff>
      <xdr:row>456</xdr:row>
      <xdr:rowOff>1381125</xdr:rowOff>
    </xdr:to>
    <xdr:pic>
      <xdr:nvPicPr>
        <xdr:cNvPr id="763279" name="Рисунок 434" descr="9785912826801.jpg">
          <a:extLst>
            <a:ext uri="{FF2B5EF4-FFF2-40B4-BE49-F238E27FC236}">
              <a16:creationId xmlns:a16="http://schemas.microsoft.com/office/drawing/2014/main" id="{00000000-0008-0000-0000-00008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934235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474</xdr:row>
      <xdr:rowOff>0</xdr:rowOff>
    </xdr:from>
    <xdr:to>
      <xdr:col>1</xdr:col>
      <xdr:colOff>1200150</xdr:colOff>
      <xdr:row>474</xdr:row>
      <xdr:rowOff>1362075</xdr:rowOff>
    </xdr:to>
    <xdr:pic>
      <xdr:nvPicPr>
        <xdr:cNvPr id="763281" name="Рисунок 436" descr="9785912823305.jpg">
          <a:extLst>
            <a:ext uri="{FF2B5EF4-FFF2-40B4-BE49-F238E27FC236}">
              <a16:creationId xmlns:a16="http://schemas.microsoft.com/office/drawing/2014/main" id="{00000000-0008-0000-0000-00009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136415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430</xdr:row>
      <xdr:rowOff>19050</xdr:rowOff>
    </xdr:from>
    <xdr:to>
      <xdr:col>1</xdr:col>
      <xdr:colOff>1200150</xdr:colOff>
      <xdr:row>430</xdr:row>
      <xdr:rowOff>1390650</xdr:rowOff>
    </xdr:to>
    <xdr:pic>
      <xdr:nvPicPr>
        <xdr:cNvPr id="763282" name="Рисунок 438" descr="9785912824432.jpg">
          <a:extLst>
            <a:ext uri="{FF2B5EF4-FFF2-40B4-BE49-F238E27FC236}">
              <a16:creationId xmlns:a16="http://schemas.microsoft.com/office/drawing/2014/main" id="{00000000-0008-0000-0000-00009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4995672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475</xdr:row>
      <xdr:rowOff>9525</xdr:rowOff>
    </xdr:from>
    <xdr:to>
      <xdr:col>1</xdr:col>
      <xdr:colOff>1200150</xdr:colOff>
      <xdr:row>475</xdr:row>
      <xdr:rowOff>1371600</xdr:rowOff>
    </xdr:to>
    <xdr:pic>
      <xdr:nvPicPr>
        <xdr:cNvPr id="763283" name="Рисунок 440" descr="9785912822759.jpg">
          <a:extLst>
            <a:ext uri="{FF2B5EF4-FFF2-40B4-BE49-F238E27FC236}">
              <a16:creationId xmlns:a16="http://schemas.microsoft.com/office/drawing/2014/main" id="{00000000-0008-0000-0000-00009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279290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439</xdr:row>
      <xdr:rowOff>0</xdr:rowOff>
    </xdr:from>
    <xdr:to>
      <xdr:col>1</xdr:col>
      <xdr:colOff>1143000</xdr:colOff>
      <xdr:row>439</xdr:row>
      <xdr:rowOff>9525</xdr:rowOff>
    </xdr:to>
    <xdr:pic>
      <xdr:nvPicPr>
        <xdr:cNvPr id="763284" name="Рисунок 931" descr="9785912826115.jpg">
          <a:extLst>
            <a:ext uri="{FF2B5EF4-FFF2-40B4-BE49-F238E27FC236}">
              <a16:creationId xmlns:a16="http://schemas.microsoft.com/office/drawing/2014/main" id="{00000000-0008-0000-0000-00009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08615950"/>
          <a:ext cx="104775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171450</xdr:colOff>
      <xdr:row>470</xdr:row>
      <xdr:rowOff>38100</xdr:rowOff>
    </xdr:from>
    <xdr:to>
      <xdr:col>1</xdr:col>
      <xdr:colOff>1171575</xdr:colOff>
      <xdr:row>470</xdr:row>
      <xdr:rowOff>1381125</xdr:rowOff>
    </xdr:to>
    <xdr:pic>
      <xdr:nvPicPr>
        <xdr:cNvPr id="763285" name="Рисунок 995" descr="9785000335222.jpg">
          <a:extLst>
            <a:ext uri="{FF2B5EF4-FFF2-40B4-BE49-F238E27FC236}">
              <a16:creationId xmlns:a16="http://schemas.microsoft.com/office/drawing/2014/main" id="{00000000-0008-0000-0000-00009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7144575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424</xdr:row>
      <xdr:rowOff>28575</xdr:rowOff>
    </xdr:from>
    <xdr:to>
      <xdr:col>1</xdr:col>
      <xdr:colOff>1085850</xdr:colOff>
      <xdr:row>424</xdr:row>
      <xdr:rowOff>1333500</xdr:rowOff>
    </xdr:to>
    <xdr:pic>
      <xdr:nvPicPr>
        <xdr:cNvPr id="763286" name="Рисунок 833" descr="9785912828706.jpg">
          <a:extLst>
            <a:ext uri="{FF2B5EF4-FFF2-40B4-BE49-F238E27FC236}">
              <a16:creationId xmlns:a16="http://schemas.microsoft.com/office/drawing/2014/main" id="{00000000-0008-0000-0000-00009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92480600"/>
          <a:ext cx="97155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458</xdr:row>
      <xdr:rowOff>19050</xdr:rowOff>
    </xdr:from>
    <xdr:to>
      <xdr:col>1</xdr:col>
      <xdr:colOff>1200150</xdr:colOff>
      <xdr:row>458</xdr:row>
      <xdr:rowOff>1343025</xdr:rowOff>
    </xdr:to>
    <xdr:pic>
      <xdr:nvPicPr>
        <xdr:cNvPr id="763287" name="Рисунок 834" descr="9785000335048.jpg">
          <a:extLst>
            <a:ext uri="{FF2B5EF4-FFF2-40B4-BE49-F238E27FC236}">
              <a16:creationId xmlns:a16="http://schemas.microsoft.com/office/drawing/2014/main" id="{00000000-0008-0000-0000-00009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32180800"/>
          <a:ext cx="99060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479</xdr:row>
      <xdr:rowOff>9525</xdr:rowOff>
    </xdr:from>
    <xdr:to>
      <xdr:col>1</xdr:col>
      <xdr:colOff>1200150</xdr:colOff>
      <xdr:row>479</xdr:row>
      <xdr:rowOff>1390650</xdr:rowOff>
    </xdr:to>
    <xdr:pic>
      <xdr:nvPicPr>
        <xdr:cNvPr id="763288" name="Рисунок 444" descr="9785912825965.jpg">
          <a:extLst>
            <a:ext uri="{FF2B5EF4-FFF2-40B4-BE49-F238E27FC236}">
              <a16:creationId xmlns:a16="http://schemas.microsoft.com/office/drawing/2014/main" id="{00000000-0008-0000-0000-00009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715535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488</xdr:row>
      <xdr:rowOff>28575</xdr:rowOff>
    </xdr:from>
    <xdr:to>
      <xdr:col>1</xdr:col>
      <xdr:colOff>1200150</xdr:colOff>
      <xdr:row>488</xdr:row>
      <xdr:rowOff>1400175</xdr:rowOff>
    </xdr:to>
    <xdr:pic>
      <xdr:nvPicPr>
        <xdr:cNvPr id="763289" name="Рисунок 445" descr="9785000335123.jpg">
          <a:extLst>
            <a:ext uri="{FF2B5EF4-FFF2-40B4-BE49-F238E27FC236}">
              <a16:creationId xmlns:a16="http://schemas.microsoft.com/office/drawing/2014/main" id="{00000000-0008-0000-0000-00009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02903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490</xdr:row>
      <xdr:rowOff>57150</xdr:rowOff>
    </xdr:from>
    <xdr:to>
      <xdr:col>1</xdr:col>
      <xdr:colOff>1200150</xdr:colOff>
      <xdr:row>490</xdr:row>
      <xdr:rowOff>1352550</xdr:rowOff>
    </xdr:to>
    <xdr:pic>
      <xdr:nvPicPr>
        <xdr:cNvPr id="763290" name="Рисунок 446" descr="9785912827396.jpg">
          <a:extLst>
            <a:ext uri="{FF2B5EF4-FFF2-40B4-BE49-F238E27FC236}">
              <a16:creationId xmlns:a16="http://schemas.microsoft.com/office/drawing/2014/main" id="{00000000-0008-0000-0000-00009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3157350"/>
          <a:ext cx="102870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491</xdr:row>
      <xdr:rowOff>0</xdr:rowOff>
    </xdr:from>
    <xdr:to>
      <xdr:col>1</xdr:col>
      <xdr:colOff>1200150</xdr:colOff>
      <xdr:row>491</xdr:row>
      <xdr:rowOff>1409700</xdr:rowOff>
    </xdr:to>
    <xdr:pic>
      <xdr:nvPicPr>
        <xdr:cNvPr id="763291" name="Рисунок 447" descr="9785912822063.jpg">
          <a:extLst>
            <a:ext uri="{FF2B5EF4-FFF2-40B4-BE49-F238E27FC236}">
              <a16:creationId xmlns:a16="http://schemas.microsoft.com/office/drawing/2014/main" id="{00000000-0008-0000-0000-00009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7451942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480</xdr:row>
      <xdr:rowOff>19050</xdr:rowOff>
    </xdr:from>
    <xdr:to>
      <xdr:col>1</xdr:col>
      <xdr:colOff>1190625</xdr:colOff>
      <xdr:row>480</xdr:row>
      <xdr:rowOff>1381125</xdr:rowOff>
    </xdr:to>
    <xdr:pic>
      <xdr:nvPicPr>
        <xdr:cNvPr id="763293" name="Рисунок 450" descr="9785912826009.jpg">
          <a:extLst>
            <a:ext uri="{FF2B5EF4-FFF2-40B4-BE49-F238E27FC236}">
              <a16:creationId xmlns:a16="http://schemas.microsoft.com/office/drawing/2014/main" id="{00000000-0008-0000-0000-00009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8584100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494</xdr:row>
      <xdr:rowOff>0</xdr:rowOff>
    </xdr:from>
    <xdr:to>
      <xdr:col>1</xdr:col>
      <xdr:colOff>1228725</xdr:colOff>
      <xdr:row>494</xdr:row>
      <xdr:rowOff>1400175</xdr:rowOff>
    </xdr:to>
    <xdr:pic>
      <xdr:nvPicPr>
        <xdr:cNvPr id="763294" name="Рисунок 451" descr="9785912827372.jpg">
          <a:extLst>
            <a:ext uri="{FF2B5EF4-FFF2-40B4-BE49-F238E27FC236}">
              <a16:creationId xmlns:a16="http://schemas.microsoft.com/office/drawing/2014/main" id="{00000000-0008-0000-0000-00009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877710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484</xdr:row>
      <xdr:rowOff>9525</xdr:rowOff>
    </xdr:from>
    <xdr:to>
      <xdr:col>1</xdr:col>
      <xdr:colOff>1228725</xdr:colOff>
      <xdr:row>484</xdr:row>
      <xdr:rowOff>1390650</xdr:rowOff>
    </xdr:to>
    <xdr:pic>
      <xdr:nvPicPr>
        <xdr:cNvPr id="763295" name="Рисунок 452" descr="9785912827419.jpg">
          <a:extLst>
            <a:ext uri="{FF2B5EF4-FFF2-40B4-BE49-F238E27FC236}">
              <a16:creationId xmlns:a16="http://schemas.microsoft.com/office/drawing/2014/main" id="{00000000-0008-0000-0000-00009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51468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485</xdr:row>
      <xdr:rowOff>28575</xdr:rowOff>
    </xdr:from>
    <xdr:to>
      <xdr:col>1</xdr:col>
      <xdr:colOff>1238250</xdr:colOff>
      <xdr:row>485</xdr:row>
      <xdr:rowOff>1409700</xdr:rowOff>
    </xdr:to>
    <xdr:pic>
      <xdr:nvPicPr>
        <xdr:cNvPr id="763296" name="Рисунок 453" descr="9785912826030.jpg">
          <a:extLst>
            <a:ext uri="{FF2B5EF4-FFF2-40B4-BE49-F238E27FC236}">
              <a16:creationId xmlns:a16="http://schemas.microsoft.com/office/drawing/2014/main" id="{00000000-0008-0000-0000-0000A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6658510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495</xdr:row>
      <xdr:rowOff>9525</xdr:rowOff>
    </xdr:from>
    <xdr:to>
      <xdr:col>1</xdr:col>
      <xdr:colOff>1219200</xdr:colOff>
      <xdr:row>495</xdr:row>
      <xdr:rowOff>1409700</xdr:rowOff>
    </xdr:to>
    <xdr:pic>
      <xdr:nvPicPr>
        <xdr:cNvPr id="763297" name="Рисунок 455" descr="9785000335154.jpg">
          <a:extLst>
            <a:ext uri="{FF2B5EF4-FFF2-40B4-BE49-F238E27FC236}">
              <a16:creationId xmlns:a16="http://schemas.microsoft.com/office/drawing/2014/main" id="{00000000-0008-0000-0000-0000A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02058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498</xdr:row>
      <xdr:rowOff>1</xdr:rowOff>
    </xdr:from>
    <xdr:to>
      <xdr:col>1</xdr:col>
      <xdr:colOff>1238250</xdr:colOff>
      <xdr:row>498</xdr:row>
      <xdr:rowOff>1400176</xdr:rowOff>
    </xdr:to>
    <xdr:pic>
      <xdr:nvPicPr>
        <xdr:cNvPr id="763299" name="Рисунок 461" descr="9785000335567.jpg">
          <a:extLst>
            <a:ext uri="{FF2B5EF4-FFF2-40B4-BE49-F238E27FC236}">
              <a16:creationId xmlns:a16="http://schemas.microsoft.com/office/drawing/2014/main" id="{00000000-0008-0000-0000-0000A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62678072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499</xdr:row>
      <xdr:rowOff>9525</xdr:rowOff>
    </xdr:from>
    <xdr:to>
      <xdr:col>1</xdr:col>
      <xdr:colOff>1238250</xdr:colOff>
      <xdr:row>499</xdr:row>
      <xdr:rowOff>1409700</xdr:rowOff>
    </xdr:to>
    <xdr:pic>
      <xdr:nvPicPr>
        <xdr:cNvPr id="763301" name="Рисунок 463" descr="9785000335604.jpg">
          <a:extLst>
            <a:ext uri="{FF2B5EF4-FFF2-40B4-BE49-F238E27FC236}">
              <a16:creationId xmlns:a16="http://schemas.microsoft.com/office/drawing/2014/main" id="{00000000-0008-0000-0000-0000A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854160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500</xdr:row>
      <xdr:rowOff>9525</xdr:rowOff>
    </xdr:from>
    <xdr:to>
      <xdr:col>1</xdr:col>
      <xdr:colOff>1257300</xdr:colOff>
      <xdr:row>500</xdr:row>
      <xdr:rowOff>1390650</xdr:rowOff>
    </xdr:to>
    <xdr:pic>
      <xdr:nvPicPr>
        <xdr:cNvPr id="763302" name="Рисунок 464" descr="9785000335550.jpg">
          <a:extLst>
            <a:ext uri="{FF2B5EF4-FFF2-40B4-BE49-F238E27FC236}">
              <a16:creationId xmlns:a16="http://schemas.microsoft.com/office/drawing/2014/main" id="{00000000-0008-0000-0000-0000A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683525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501</xdr:row>
      <xdr:rowOff>0</xdr:rowOff>
    </xdr:from>
    <xdr:to>
      <xdr:col>1</xdr:col>
      <xdr:colOff>1228725</xdr:colOff>
      <xdr:row>501</xdr:row>
      <xdr:rowOff>1362075</xdr:rowOff>
    </xdr:to>
    <xdr:pic>
      <xdr:nvPicPr>
        <xdr:cNvPr id="763303" name="Рисунок 465" descr="9785000335581.jpg">
          <a:extLst>
            <a:ext uri="{FF2B5EF4-FFF2-40B4-BE49-F238E27FC236}">
              <a16:creationId xmlns:a16="http://schemas.microsoft.com/office/drawing/2014/main" id="{00000000-0008-0000-0000-0000A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82449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502</xdr:row>
      <xdr:rowOff>19050</xdr:rowOff>
    </xdr:from>
    <xdr:to>
      <xdr:col>1</xdr:col>
      <xdr:colOff>1228725</xdr:colOff>
      <xdr:row>502</xdr:row>
      <xdr:rowOff>1390650</xdr:rowOff>
    </xdr:to>
    <xdr:pic>
      <xdr:nvPicPr>
        <xdr:cNvPr id="763304" name="Рисунок 467" descr="9785000335543.jpg">
          <a:extLst>
            <a:ext uri="{FF2B5EF4-FFF2-40B4-BE49-F238E27FC236}">
              <a16:creationId xmlns:a16="http://schemas.microsoft.com/office/drawing/2014/main" id="{00000000-0008-0000-0000-0000A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89683225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504</xdr:row>
      <xdr:rowOff>9525</xdr:rowOff>
    </xdr:from>
    <xdr:to>
      <xdr:col>1</xdr:col>
      <xdr:colOff>1219200</xdr:colOff>
      <xdr:row>504</xdr:row>
      <xdr:rowOff>1390650</xdr:rowOff>
    </xdr:to>
    <xdr:pic>
      <xdr:nvPicPr>
        <xdr:cNvPr id="763305" name="Рисунок 470" descr="9785912825170.jpg">
          <a:extLst>
            <a:ext uri="{FF2B5EF4-FFF2-40B4-BE49-F238E27FC236}">
              <a16:creationId xmlns:a16="http://schemas.microsoft.com/office/drawing/2014/main" id="{00000000-0008-0000-0000-0000A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919978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505</xdr:row>
      <xdr:rowOff>0</xdr:rowOff>
    </xdr:from>
    <xdr:to>
      <xdr:col>1</xdr:col>
      <xdr:colOff>1200150</xdr:colOff>
      <xdr:row>505</xdr:row>
      <xdr:rowOff>1400175</xdr:rowOff>
    </xdr:to>
    <xdr:pic>
      <xdr:nvPicPr>
        <xdr:cNvPr id="763306" name="Рисунок 471" descr="9785912821615.jpg">
          <a:extLst>
            <a:ext uri="{FF2B5EF4-FFF2-40B4-BE49-F238E27FC236}">
              <a16:creationId xmlns:a16="http://schemas.microsoft.com/office/drawing/2014/main" id="{00000000-0008-0000-0000-0000A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934075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506</xdr:row>
      <xdr:rowOff>19050</xdr:rowOff>
    </xdr:from>
    <xdr:to>
      <xdr:col>1</xdr:col>
      <xdr:colOff>1181100</xdr:colOff>
      <xdr:row>506</xdr:row>
      <xdr:rowOff>1381125</xdr:rowOff>
    </xdr:to>
    <xdr:pic>
      <xdr:nvPicPr>
        <xdr:cNvPr id="763307" name="Рисунок 473" descr="9785912821622.jpg">
          <a:extLst>
            <a:ext uri="{FF2B5EF4-FFF2-40B4-BE49-F238E27FC236}">
              <a16:creationId xmlns:a16="http://schemas.microsoft.com/office/drawing/2014/main" id="{00000000-0008-0000-0000-0000A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9484577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507</xdr:row>
      <xdr:rowOff>0</xdr:rowOff>
    </xdr:from>
    <xdr:to>
      <xdr:col>1</xdr:col>
      <xdr:colOff>1162050</xdr:colOff>
      <xdr:row>507</xdr:row>
      <xdr:rowOff>1400175</xdr:rowOff>
    </xdr:to>
    <xdr:pic>
      <xdr:nvPicPr>
        <xdr:cNvPr id="763308" name="Рисунок 474" descr="9785912821561.jpg">
          <a:extLst>
            <a:ext uri="{FF2B5EF4-FFF2-40B4-BE49-F238E27FC236}">
              <a16:creationId xmlns:a16="http://schemas.microsoft.com/office/drawing/2014/main" id="{00000000-0008-0000-0000-0000A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5962459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508</xdr:row>
      <xdr:rowOff>0</xdr:rowOff>
    </xdr:from>
    <xdr:to>
      <xdr:col>1</xdr:col>
      <xdr:colOff>1200150</xdr:colOff>
      <xdr:row>508</xdr:row>
      <xdr:rowOff>1371600</xdr:rowOff>
    </xdr:to>
    <xdr:pic>
      <xdr:nvPicPr>
        <xdr:cNvPr id="763309" name="Рисунок 476" descr="9785912825200.jpg">
          <a:extLst>
            <a:ext uri="{FF2B5EF4-FFF2-40B4-BE49-F238E27FC236}">
              <a16:creationId xmlns:a16="http://schemas.microsoft.com/office/drawing/2014/main" id="{00000000-0008-0000-0000-0000A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97665175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509</xdr:row>
      <xdr:rowOff>0</xdr:rowOff>
    </xdr:from>
    <xdr:to>
      <xdr:col>1</xdr:col>
      <xdr:colOff>1200150</xdr:colOff>
      <xdr:row>509</xdr:row>
      <xdr:rowOff>1381125</xdr:rowOff>
    </xdr:to>
    <xdr:pic>
      <xdr:nvPicPr>
        <xdr:cNvPr id="763310" name="Рисунок 477" descr="9785912827624.jpg">
          <a:extLst>
            <a:ext uri="{FF2B5EF4-FFF2-40B4-BE49-F238E27FC236}">
              <a16:creationId xmlns:a16="http://schemas.microsoft.com/office/drawing/2014/main" id="{00000000-0008-0000-0000-0000A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90844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510</xdr:row>
      <xdr:rowOff>38100</xdr:rowOff>
    </xdr:from>
    <xdr:to>
      <xdr:col>1</xdr:col>
      <xdr:colOff>1228725</xdr:colOff>
      <xdr:row>510</xdr:row>
      <xdr:rowOff>1400175</xdr:rowOff>
    </xdr:to>
    <xdr:pic>
      <xdr:nvPicPr>
        <xdr:cNvPr id="763312" name="Рисунок 479" descr="9785912827600.jpg">
          <a:extLst>
            <a:ext uri="{FF2B5EF4-FFF2-40B4-BE49-F238E27FC236}">
              <a16:creationId xmlns:a16="http://schemas.microsoft.com/office/drawing/2014/main" id="{00000000-0008-0000-0000-0000B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01960950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511</xdr:row>
      <xdr:rowOff>9525</xdr:rowOff>
    </xdr:from>
    <xdr:to>
      <xdr:col>1</xdr:col>
      <xdr:colOff>1219200</xdr:colOff>
      <xdr:row>511</xdr:row>
      <xdr:rowOff>1371600</xdr:rowOff>
    </xdr:to>
    <xdr:pic>
      <xdr:nvPicPr>
        <xdr:cNvPr id="763314" name="Рисунок 481" descr="9785912821516.jpg">
          <a:extLst>
            <a:ext uri="{FF2B5EF4-FFF2-40B4-BE49-F238E27FC236}">
              <a16:creationId xmlns:a16="http://schemas.microsoft.com/office/drawing/2014/main" id="{00000000-0008-0000-0000-0000B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04770825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512</xdr:row>
      <xdr:rowOff>0</xdr:rowOff>
    </xdr:from>
    <xdr:to>
      <xdr:col>1</xdr:col>
      <xdr:colOff>1200150</xdr:colOff>
      <xdr:row>512</xdr:row>
      <xdr:rowOff>1381125</xdr:rowOff>
    </xdr:to>
    <xdr:pic>
      <xdr:nvPicPr>
        <xdr:cNvPr id="763315" name="Рисунок 482" descr="9785912821530.jpg">
          <a:extLst>
            <a:ext uri="{FF2B5EF4-FFF2-40B4-BE49-F238E27FC236}">
              <a16:creationId xmlns:a16="http://schemas.microsoft.com/office/drawing/2014/main" id="{00000000-0008-0000-0000-0000B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0618052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215</xdr:row>
      <xdr:rowOff>38100</xdr:rowOff>
    </xdr:from>
    <xdr:to>
      <xdr:col>1</xdr:col>
      <xdr:colOff>1200150</xdr:colOff>
      <xdr:row>215</xdr:row>
      <xdr:rowOff>1419225</xdr:rowOff>
    </xdr:to>
    <xdr:pic>
      <xdr:nvPicPr>
        <xdr:cNvPr id="763316" name="Рисунок 483" descr="9785912821547.jpg">
          <a:extLst>
            <a:ext uri="{FF2B5EF4-FFF2-40B4-BE49-F238E27FC236}">
              <a16:creationId xmlns:a16="http://schemas.microsoft.com/office/drawing/2014/main" id="{00000000-0008-0000-0000-0000B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076378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277</xdr:row>
      <xdr:rowOff>19050</xdr:rowOff>
    </xdr:from>
    <xdr:to>
      <xdr:col>1</xdr:col>
      <xdr:colOff>1219200</xdr:colOff>
      <xdr:row>278</xdr:row>
      <xdr:rowOff>0</xdr:rowOff>
    </xdr:to>
    <xdr:pic>
      <xdr:nvPicPr>
        <xdr:cNvPr id="763317" name="Рисунок 275" descr="9785912828782.jpg">
          <a:extLst>
            <a:ext uri="{FF2B5EF4-FFF2-40B4-BE49-F238E27FC236}">
              <a16:creationId xmlns:a16="http://schemas.microsoft.com/office/drawing/2014/main" id="{00000000-0008-0000-0000-0000B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09800025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279</xdr:row>
      <xdr:rowOff>19050</xdr:rowOff>
    </xdr:from>
    <xdr:to>
      <xdr:col>1</xdr:col>
      <xdr:colOff>1238250</xdr:colOff>
      <xdr:row>280</xdr:row>
      <xdr:rowOff>0</xdr:rowOff>
    </xdr:to>
    <xdr:pic>
      <xdr:nvPicPr>
        <xdr:cNvPr id="763320" name="Рисунок 278" descr="9785912828812.jpg">
          <a:extLst>
            <a:ext uri="{FF2B5EF4-FFF2-40B4-BE49-F238E27FC236}">
              <a16:creationId xmlns:a16="http://schemas.microsoft.com/office/drawing/2014/main" id="{00000000-0008-0000-0000-0000B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34862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280</xdr:row>
      <xdr:rowOff>9525</xdr:rowOff>
    </xdr:from>
    <xdr:to>
      <xdr:col>1</xdr:col>
      <xdr:colOff>1200150</xdr:colOff>
      <xdr:row>280</xdr:row>
      <xdr:rowOff>1390650</xdr:rowOff>
    </xdr:to>
    <xdr:pic>
      <xdr:nvPicPr>
        <xdr:cNvPr id="763321" name="Рисунок 279" descr="9785912828850.jpg">
          <a:extLst>
            <a:ext uri="{FF2B5EF4-FFF2-40B4-BE49-F238E27FC236}">
              <a16:creationId xmlns:a16="http://schemas.microsoft.com/office/drawing/2014/main" id="{00000000-0008-0000-0000-0000B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1489590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281</xdr:row>
      <xdr:rowOff>19050</xdr:rowOff>
    </xdr:from>
    <xdr:to>
      <xdr:col>1</xdr:col>
      <xdr:colOff>1219200</xdr:colOff>
      <xdr:row>281</xdr:row>
      <xdr:rowOff>1390650</xdr:rowOff>
    </xdr:to>
    <xdr:pic>
      <xdr:nvPicPr>
        <xdr:cNvPr id="763322" name="Рисунок 281" descr="9785912828836.jpg">
          <a:extLst>
            <a:ext uri="{FF2B5EF4-FFF2-40B4-BE49-F238E27FC236}">
              <a16:creationId xmlns:a16="http://schemas.microsoft.com/office/drawing/2014/main" id="{00000000-0008-0000-0000-0000B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77438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282</xdr:row>
      <xdr:rowOff>57150</xdr:rowOff>
    </xdr:from>
    <xdr:to>
      <xdr:col>1</xdr:col>
      <xdr:colOff>1228725</xdr:colOff>
      <xdr:row>283</xdr:row>
      <xdr:rowOff>0</xdr:rowOff>
    </xdr:to>
    <xdr:pic>
      <xdr:nvPicPr>
        <xdr:cNvPr id="763323" name="Рисунок 282" descr="9785912828843.jpg">
          <a:extLst>
            <a:ext uri="{FF2B5EF4-FFF2-40B4-BE49-F238E27FC236}">
              <a16:creationId xmlns:a16="http://schemas.microsoft.com/office/drawing/2014/main" id="{00000000-0008-0000-0000-0000B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192012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519</xdr:row>
      <xdr:rowOff>28575</xdr:rowOff>
    </xdr:from>
    <xdr:to>
      <xdr:col>1</xdr:col>
      <xdr:colOff>1257300</xdr:colOff>
      <xdr:row>520</xdr:row>
      <xdr:rowOff>19050</xdr:rowOff>
    </xdr:to>
    <xdr:pic>
      <xdr:nvPicPr>
        <xdr:cNvPr id="763325" name="Рисунок 489" descr="9785912825804.jpg">
          <a:extLst>
            <a:ext uri="{FF2B5EF4-FFF2-40B4-BE49-F238E27FC236}">
              <a16:creationId xmlns:a16="http://schemas.microsoft.com/office/drawing/2014/main" id="{00000000-0008-0000-0000-0000B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6878350"/>
          <a:ext cx="11525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520</xdr:row>
      <xdr:rowOff>57150</xdr:rowOff>
    </xdr:from>
    <xdr:to>
      <xdr:col>1</xdr:col>
      <xdr:colOff>1238250</xdr:colOff>
      <xdr:row>520</xdr:row>
      <xdr:rowOff>1419225</xdr:rowOff>
    </xdr:to>
    <xdr:pic>
      <xdr:nvPicPr>
        <xdr:cNvPr id="763326" name="Рисунок 490" descr="9785000335260.jpg">
          <a:extLst>
            <a:ext uri="{FF2B5EF4-FFF2-40B4-BE49-F238E27FC236}">
              <a16:creationId xmlns:a16="http://schemas.microsoft.com/office/drawing/2014/main" id="{00000000-0008-0000-0000-0000B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283261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521</xdr:row>
      <xdr:rowOff>28575</xdr:rowOff>
    </xdr:from>
    <xdr:to>
      <xdr:col>1</xdr:col>
      <xdr:colOff>1247775</xdr:colOff>
      <xdr:row>522</xdr:row>
      <xdr:rowOff>9525</xdr:rowOff>
    </xdr:to>
    <xdr:pic>
      <xdr:nvPicPr>
        <xdr:cNvPr id="763327" name="Рисунок 491" descr="9785912822568.jpg">
          <a:extLst>
            <a:ext uri="{FF2B5EF4-FFF2-40B4-BE49-F238E27FC236}">
              <a16:creationId xmlns:a16="http://schemas.microsoft.com/office/drawing/2014/main" id="{00000000-0008-0000-0000-0000B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9716800"/>
          <a:ext cx="11430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522</xdr:row>
      <xdr:rowOff>9525</xdr:rowOff>
    </xdr:from>
    <xdr:to>
      <xdr:col>1</xdr:col>
      <xdr:colOff>1266825</xdr:colOff>
      <xdr:row>522</xdr:row>
      <xdr:rowOff>1409700</xdr:rowOff>
    </xdr:to>
    <xdr:pic>
      <xdr:nvPicPr>
        <xdr:cNvPr id="763328" name="Рисунок 492" descr="9785000335512.jpg">
          <a:extLst>
            <a:ext uri="{FF2B5EF4-FFF2-40B4-BE49-F238E27FC236}">
              <a16:creationId xmlns:a16="http://schemas.microsoft.com/office/drawing/2014/main" id="{00000000-0008-0000-0000-0000C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1116975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523</xdr:row>
      <xdr:rowOff>9525</xdr:rowOff>
    </xdr:from>
    <xdr:to>
      <xdr:col>1</xdr:col>
      <xdr:colOff>1257300</xdr:colOff>
      <xdr:row>523</xdr:row>
      <xdr:rowOff>1390650</xdr:rowOff>
    </xdr:to>
    <xdr:pic>
      <xdr:nvPicPr>
        <xdr:cNvPr id="763329" name="Рисунок 493" descr="9785912822711.jpg">
          <a:extLst>
            <a:ext uri="{FF2B5EF4-FFF2-40B4-BE49-F238E27FC236}">
              <a16:creationId xmlns:a16="http://schemas.microsoft.com/office/drawing/2014/main" id="{00000000-0008-0000-0000-0000C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32536200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524</xdr:row>
      <xdr:rowOff>28575</xdr:rowOff>
    </xdr:from>
    <xdr:to>
      <xdr:col>1</xdr:col>
      <xdr:colOff>1228725</xdr:colOff>
      <xdr:row>524</xdr:row>
      <xdr:rowOff>1409700</xdr:rowOff>
    </xdr:to>
    <xdr:pic>
      <xdr:nvPicPr>
        <xdr:cNvPr id="763330" name="Рисунок 494" descr="9785912822476.jpg">
          <a:extLst>
            <a:ext uri="{FF2B5EF4-FFF2-40B4-BE49-F238E27FC236}">
              <a16:creationId xmlns:a16="http://schemas.microsoft.com/office/drawing/2014/main" id="{00000000-0008-0000-0000-0000C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39744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527</xdr:row>
      <xdr:rowOff>28575</xdr:rowOff>
    </xdr:from>
    <xdr:to>
      <xdr:col>1</xdr:col>
      <xdr:colOff>1190625</xdr:colOff>
      <xdr:row>527</xdr:row>
      <xdr:rowOff>1400175</xdr:rowOff>
    </xdr:to>
    <xdr:pic>
      <xdr:nvPicPr>
        <xdr:cNvPr id="763331" name="Рисунок 496" descr="9785000335505.jpg">
          <a:extLst>
            <a:ext uri="{FF2B5EF4-FFF2-40B4-BE49-F238E27FC236}">
              <a16:creationId xmlns:a16="http://schemas.microsoft.com/office/drawing/2014/main" id="{00000000-0008-0000-0000-0000C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382321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528</xdr:row>
      <xdr:rowOff>9525</xdr:rowOff>
    </xdr:from>
    <xdr:to>
      <xdr:col>1</xdr:col>
      <xdr:colOff>1200150</xdr:colOff>
      <xdr:row>528</xdr:row>
      <xdr:rowOff>1371600</xdr:rowOff>
    </xdr:to>
    <xdr:pic>
      <xdr:nvPicPr>
        <xdr:cNvPr id="763332" name="Рисунок 497" descr="9785912822445.jpg">
          <a:extLst>
            <a:ext uri="{FF2B5EF4-FFF2-40B4-BE49-F238E27FC236}">
              <a16:creationId xmlns:a16="http://schemas.microsoft.com/office/drawing/2014/main" id="{00000000-0008-0000-0000-0000C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96323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529</xdr:row>
      <xdr:rowOff>38100</xdr:rowOff>
    </xdr:from>
    <xdr:to>
      <xdr:col>1</xdr:col>
      <xdr:colOff>1190625</xdr:colOff>
      <xdr:row>529</xdr:row>
      <xdr:rowOff>1400175</xdr:rowOff>
    </xdr:to>
    <xdr:pic>
      <xdr:nvPicPr>
        <xdr:cNvPr id="763333" name="Рисунок 498" descr="9785912822452.jpg">
          <a:extLst>
            <a:ext uri="{FF2B5EF4-FFF2-40B4-BE49-F238E27FC236}">
              <a16:creationId xmlns:a16="http://schemas.microsoft.com/office/drawing/2014/main" id="{00000000-0008-0000-0000-0000C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108012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530</xdr:row>
      <xdr:rowOff>28575</xdr:rowOff>
    </xdr:from>
    <xdr:to>
      <xdr:col>1</xdr:col>
      <xdr:colOff>1219200</xdr:colOff>
      <xdr:row>530</xdr:row>
      <xdr:rowOff>1390650</xdr:rowOff>
    </xdr:to>
    <xdr:pic>
      <xdr:nvPicPr>
        <xdr:cNvPr id="763334" name="Рисунок 499" descr="9785000335529.jpg">
          <a:extLst>
            <a:ext uri="{FF2B5EF4-FFF2-40B4-BE49-F238E27FC236}">
              <a16:creationId xmlns:a16="http://schemas.microsoft.com/office/drawing/2014/main" id="{00000000-0008-0000-0000-0000C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24898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531</xdr:row>
      <xdr:rowOff>9525</xdr:rowOff>
    </xdr:from>
    <xdr:to>
      <xdr:col>1</xdr:col>
      <xdr:colOff>1238250</xdr:colOff>
      <xdr:row>531</xdr:row>
      <xdr:rowOff>1390650</xdr:rowOff>
    </xdr:to>
    <xdr:pic>
      <xdr:nvPicPr>
        <xdr:cNvPr id="763335" name="Рисунок 500" descr="9785000336571.jpg">
          <a:extLst>
            <a:ext uri="{FF2B5EF4-FFF2-40B4-BE49-F238E27FC236}">
              <a16:creationId xmlns:a16="http://schemas.microsoft.com/office/drawing/2014/main" id="{00000000-0008-0000-0000-0000C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3890000"/>
          <a:ext cx="11049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533</xdr:row>
      <xdr:rowOff>28575</xdr:rowOff>
    </xdr:from>
    <xdr:to>
      <xdr:col>1</xdr:col>
      <xdr:colOff>1257300</xdr:colOff>
      <xdr:row>533</xdr:row>
      <xdr:rowOff>1400175</xdr:rowOff>
    </xdr:to>
    <xdr:pic>
      <xdr:nvPicPr>
        <xdr:cNvPr id="763336" name="Рисунок 501" descr="9785000336557.jpg">
          <a:extLst>
            <a:ext uri="{FF2B5EF4-FFF2-40B4-BE49-F238E27FC236}">
              <a16:creationId xmlns:a16="http://schemas.microsoft.com/office/drawing/2014/main" id="{00000000-0008-0000-0000-0000C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467475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534</xdr:row>
      <xdr:rowOff>28575</xdr:rowOff>
    </xdr:from>
    <xdr:to>
      <xdr:col>1</xdr:col>
      <xdr:colOff>1257300</xdr:colOff>
      <xdr:row>534</xdr:row>
      <xdr:rowOff>1390650</xdr:rowOff>
    </xdr:to>
    <xdr:pic>
      <xdr:nvPicPr>
        <xdr:cNvPr id="763337" name="Рисунок 502" descr="9785912825125.jpg">
          <a:extLst>
            <a:ext uri="{FF2B5EF4-FFF2-40B4-BE49-F238E27FC236}">
              <a16:creationId xmlns:a16="http://schemas.microsoft.com/office/drawing/2014/main" id="{00000000-0008-0000-0000-0000C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481667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535</xdr:row>
      <xdr:rowOff>19050</xdr:rowOff>
    </xdr:from>
    <xdr:to>
      <xdr:col>1</xdr:col>
      <xdr:colOff>1247775</xdr:colOff>
      <xdr:row>535</xdr:row>
      <xdr:rowOff>1390650</xdr:rowOff>
    </xdr:to>
    <xdr:pic>
      <xdr:nvPicPr>
        <xdr:cNvPr id="763338" name="Рисунок 503" descr="9785912825811.jpg">
          <a:extLst>
            <a:ext uri="{FF2B5EF4-FFF2-40B4-BE49-F238E27FC236}">
              <a16:creationId xmlns:a16="http://schemas.microsoft.com/office/drawing/2014/main" id="{00000000-0008-0000-0000-0000C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957642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536</xdr:row>
      <xdr:rowOff>28575</xdr:rowOff>
    </xdr:from>
    <xdr:to>
      <xdr:col>1</xdr:col>
      <xdr:colOff>1247775</xdr:colOff>
      <xdr:row>537</xdr:row>
      <xdr:rowOff>0</xdr:rowOff>
    </xdr:to>
    <xdr:pic>
      <xdr:nvPicPr>
        <xdr:cNvPr id="763339" name="Рисунок 504" descr="9785912822803.jpg">
          <a:extLst>
            <a:ext uri="{FF2B5EF4-FFF2-40B4-BE49-F238E27FC236}">
              <a16:creationId xmlns:a16="http://schemas.microsoft.com/office/drawing/2014/main" id="{00000000-0008-0000-0000-0000C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51005175"/>
          <a:ext cx="11525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538</xdr:row>
      <xdr:rowOff>28575</xdr:rowOff>
    </xdr:from>
    <xdr:to>
      <xdr:col>1</xdr:col>
      <xdr:colOff>1247775</xdr:colOff>
      <xdr:row>538</xdr:row>
      <xdr:rowOff>1409700</xdr:rowOff>
    </xdr:to>
    <xdr:pic>
      <xdr:nvPicPr>
        <xdr:cNvPr id="763340" name="Рисунок 505" descr="9785912825156.jpg">
          <a:extLst>
            <a:ext uri="{FF2B5EF4-FFF2-40B4-BE49-F238E27FC236}">
              <a16:creationId xmlns:a16="http://schemas.microsoft.com/office/drawing/2014/main" id="{00000000-0008-0000-0000-0000C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53843625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525</xdr:row>
      <xdr:rowOff>9525</xdr:rowOff>
    </xdr:from>
    <xdr:to>
      <xdr:col>1</xdr:col>
      <xdr:colOff>1266825</xdr:colOff>
      <xdr:row>525</xdr:row>
      <xdr:rowOff>1390650</xdr:rowOff>
    </xdr:to>
    <xdr:pic>
      <xdr:nvPicPr>
        <xdr:cNvPr id="763341" name="Рисунок 935" descr="9785000335499.jpg">
          <a:extLst>
            <a:ext uri="{FF2B5EF4-FFF2-40B4-BE49-F238E27FC236}">
              <a16:creationId xmlns:a16="http://schemas.microsoft.com/office/drawing/2014/main" id="{00000000-0008-0000-0000-0000C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53746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526</xdr:row>
      <xdr:rowOff>19050</xdr:rowOff>
    </xdr:from>
    <xdr:to>
      <xdr:col>1</xdr:col>
      <xdr:colOff>1200150</xdr:colOff>
      <xdr:row>526</xdr:row>
      <xdr:rowOff>1381125</xdr:rowOff>
    </xdr:to>
    <xdr:pic>
      <xdr:nvPicPr>
        <xdr:cNvPr id="763343" name="Рисунок 495" descr="9785912825798.jpg">
          <a:extLst>
            <a:ext uri="{FF2B5EF4-FFF2-40B4-BE49-F238E27FC236}">
              <a16:creationId xmlns:a16="http://schemas.microsoft.com/office/drawing/2014/main" id="{00000000-0008-0000-0000-0000C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36803400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558</xdr:row>
      <xdr:rowOff>9525</xdr:rowOff>
    </xdr:from>
    <xdr:to>
      <xdr:col>1</xdr:col>
      <xdr:colOff>1190625</xdr:colOff>
      <xdr:row>559</xdr:row>
      <xdr:rowOff>0</xdr:rowOff>
    </xdr:to>
    <xdr:pic>
      <xdr:nvPicPr>
        <xdr:cNvPr id="763344" name="Рисунок 509" descr="9785912828133.jpg">
          <a:extLst>
            <a:ext uri="{FF2B5EF4-FFF2-40B4-BE49-F238E27FC236}">
              <a16:creationId xmlns:a16="http://schemas.microsoft.com/office/drawing/2014/main" id="{00000000-0008-0000-0000-0000D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78732450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565</xdr:row>
      <xdr:rowOff>38100</xdr:rowOff>
    </xdr:from>
    <xdr:to>
      <xdr:col>1</xdr:col>
      <xdr:colOff>1219200</xdr:colOff>
      <xdr:row>566</xdr:row>
      <xdr:rowOff>9525</xdr:rowOff>
    </xdr:to>
    <xdr:pic>
      <xdr:nvPicPr>
        <xdr:cNvPr id="763345" name="Рисунок 510" descr="9785912828157.jpg">
          <a:extLst>
            <a:ext uri="{FF2B5EF4-FFF2-40B4-BE49-F238E27FC236}">
              <a16:creationId xmlns:a16="http://schemas.microsoft.com/office/drawing/2014/main" id="{00000000-0008-0000-0000-0000D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8371750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566</xdr:row>
      <xdr:rowOff>19050</xdr:rowOff>
    </xdr:from>
    <xdr:to>
      <xdr:col>1</xdr:col>
      <xdr:colOff>1219200</xdr:colOff>
      <xdr:row>566</xdr:row>
      <xdr:rowOff>1390650</xdr:rowOff>
    </xdr:to>
    <xdr:pic>
      <xdr:nvPicPr>
        <xdr:cNvPr id="763346" name="Рисунок 511" descr="9785912828140.jpg">
          <a:extLst>
            <a:ext uri="{FF2B5EF4-FFF2-40B4-BE49-F238E27FC236}">
              <a16:creationId xmlns:a16="http://schemas.microsoft.com/office/drawing/2014/main" id="{00000000-0008-0000-0000-0000D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977192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541</xdr:row>
      <xdr:rowOff>38100</xdr:rowOff>
    </xdr:from>
    <xdr:to>
      <xdr:col>1</xdr:col>
      <xdr:colOff>1190625</xdr:colOff>
      <xdr:row>541</xdr:row>
      <xdr:rowOff>1409700</xdr:rowOff>
    </xdr:to>
    <xdr:pic>
      <xdr:nvPicPr>
        <xdr:cNvPr id="763347" name="Рисунок 827" descr="9785000335024.jpg">
          <a:extLst>
            <a:ext uri="{FF2B5EF4-FFF2-40B4-BE49-F238E27FC236}">
              <a16:creationId xmlns:a16="http://schemas.microsoft.com/office/drawing/2014/main" id="{00000000-0008-0000-0000-0000D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568916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557</xdr:row>
      <xdr:rowOff>19050</xdr:rowOff>
    </xdr:from>
    <xdr:to>
      <xdr:col>1</xdr:col>
      <xdr:colOff>1200150</xdr:colOff>
      <xdr:row>557</xdr:row>
      <xdr:rowOff>1381125</xdr:rowOff>
    </xdr:to>
    <xdr:pic>
      <xdr:nvPicPr>
        <xdr:cNvPr id="763348" name="Рисунок 828" descr="9785912828713.jpg">
          <a:extLst>
            <a:ext uri="{FF2B5EF4-FFF2-40B4-BE49-F238E27FC236}">
              <a16:creationId xmlns:a16="http://schemas.microsoft.com/office/drawing/2014/main" id="{00000000-0008-0000-0000-0000D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7732275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544</xdr:row>
      <xdr:rowOff>19050</xdr:rowOff>
    </xdr:from>
    <xdr:to>
      <xdr:col>1</xdr:col>
      <xdr:colOff>1238250</xdr:colOff>
      <xdr:row>545</xdr:row>
      <xdr:rowOff>0</xdr:rowOff>
    </xdr:to>
    <xdr:pic>
      <xdr:nvPicPr>
        <xdr:cNvPr id="763349" name="Рисунок 513" descr="9785912822308.jpg">
          <a:extLst>
            <a:ext uri="{FF2B5EF4-FFF2-40B4-BE49-F238E27FC236}">
              <a16:creationId xmlns:a16="http://schemas.microsoft.com/office/drawing/2014/main" id="{00000000-0008-0000-0000-0000D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59987250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567</xdr:row>
      <xdr:rowOff>19050</xdr:rowOff>
    </xdr:from>
    <xdr:to>
      <xdr:col>1</xdr:col>
      <xdr:colOff>1257300</xdr:colOff>
      <xdr:row>567</xdr:row>
      <xdr:rowOff>1390650</xdr:rowOff>
    </xdr:to>
    <xdr:pic>
      <xdr:nvPicPr>
        <xdr:cNvPr id="763350" name="Рисунок 517" descr="9785912822339.jpg">
          <a:extLst>
            <a:ext uri="{FF2B5EF4-FFF2-40B4-BE49-F238E27FC236}">
              <a16:creationId xmlns:a16="http://schemas.microsoft.com/office/drawing/2014/main" id="{00000000-0008-0000-0000-0000D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9119115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571</xdr:row>
      <xdr:rowOff>38100</xdr:rowOff>
    </xdr:from>
    <xdr:to>
      <xdr:col>1</xdr:col>
      <xdr:colOff>1238250</xdr:colOff>
      <xdr:row>571</xdr:row>
      <xdr:rowOff>1400175</xdr:rowOff>
    </xdr:to>
    <xdr:pic>
      <xdr:nvPicPr>
        <xdr:cNvPr id="763351" name="Рисунок 830" descr="9785912826825.jpg">
          <a:extLst>
            <a:ext uri="{FF2B5EF4-FFF2-40B4-BE49-F238E27FC236}">
              <a16:creationId xmlns:a16="http://schemas.microsoft.com/office/drawing/2014/main" id="{00000000-0008-0000-0000-0000D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96887100"/>
          <a:ext cx="10287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547</xdr:row>
      <xdr:rowOff>9525</xdr:rowOff>
    </xdr:from>
    <xdr:to>
      <xdr:col>1</xdr:col>
      <xdr:colOff>1181100</xdr:colOff>
      <xdr:row>547</xdr:row>
      <xdr:rowOff>1371600</xdr:rowOff>
    </xdr:to>
    <xdr:pic>
      <xdr:nvPicPr>
        <xdr:cNvPr id="763352" name="Рисунок 522" descr="9785000336946.jpg">
          <a:extLst>
            <a:ext uri="{FF2B5EF4-FFF2-40B4-BE49-F238E27FC236}">
              <a16:creationId xmlns:a16="http://schemas.microsoft.com/office/drawing/2014/main" id="{00000000-0008-0000-0000-0000D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4235400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548</xdr:row>
      <xdr:rowOff>9525</xdr:rowOff>
    </xdr:from>
    <xdr:to>
      <xdr:col>1</xdr:col>
      <xdr:colOff>1200150</xdr:colOff>
      <xdr:row>548</xdr:row>
      <xdr:rowOff>1390650</xdr:rowOff>
    </xdr:to>
    <xdr:pic>
      <xdr:nvPicPr>
        <xdr:cNvPr id="763353" name="Рисунок 523" descr="9785912821165.jpg">
          <a:extLst>
            <a:ext uri="{FF2B5EF4-FFF2-40B4-BE49-F238E27FC236}">
              <a16:creationId xmlns:a16="http://schemas.microsoft.com/office/drawing/2014/main" id="{00000000-0008-0000-0000-0000D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65654625"/>
          <a:ext cx="1019175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573</xdr:row>
      <xdr:rowOff>47625</xdr:rowOff>
    </xdr:from>
    <xdr:to>
      <xdr:col>1</xdr:col>
      <xdr:colOff>1181100</xdr:colOff>
      <xdr:row>574</xdr:row>
      <xdr:rowOff>9525</xdr:rowOff>
    </xdr:to>
    <xdr:pic>
      <xdr:nvPicPr>
        <xdr:cNvPr id="763354" name="Рисунок 524" descr="9785000336243.jpg">
          <a:extLst>
            <a:ext uri="{FF2B5EF4-FFF2-40B4-BE49-F238E27FC236}">
              <a16:creationId xmlns:a16="http://schemas.microsoft.com/office/drawing/2014/main" id="{00000000-0008-0000-0000-0000D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973507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555</xdr:row>
      <xdr:rowOff>9525</xdr:rowOff>
    </xdr:from>
    <xdr:to>
      <xdr:col>1</xdr:col>
      <xdr:colOff>1200150</xdr:colOff>
      <xdr:row>555</xdr:row>
      <xdr:rowOff>1390650</xdr:rowOff>
    </xdr:to>
    <xdr:pic>
      <xdr:nvPicPr>
        <xdr:cNvPr id="763355" name="Рисунок 526" descr="9785912826092.jpg">
          <a:extLst>
            <a:ext uri="{FF2B5EF4-FFF2-40B4-BE49-F238E27FC236}">
              <a16:creationId xmlns:a16="http://schemas.microsoft.com/office/drawing/2014/main" id="{00000000-0008-0000-0000-0000D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49510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549</xdr:row>
      <xdr:rowOff>28575</xdr:rowOff>
    </xdr:from>
    <xdr:to>
      <xdr:col>1</xdr:col>
      <xdr:colOff>1200150</xdr:colOff>
      <xdr:row>549</xdr:row>
      <xdr:rowOff>1409700</xdr:rowOff>
    </xdr:to>
    <xdr:pic>
      <xdr:nvPicPr>
        <xdr:cNvPr id="763356" name="Рисунок 831" descr="9785912821172.jpg">
          <a:extLst>
            <a:ext uri="{FF2B5EF4-FFF2-40B4-BE49-F238E27FC236}">
              <a16:creationId xmlns:a16="http://schemas.microsoft.com/office/drawing/2014/main" id="{00000000-0008-0000-0000-0000D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709290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550</xdr:row>
      <xdr:rowOff>9525</xdr:rowOff>
    </xdr:from>
    <xdr:to>
      <xdr:col>1</xdr:col>
      <xdr:colOff>1200150</xdr:colOff>
      <xdr:row>551</xdr:row>
      <xdr:rowOff>0</xdr:rowOff>
    </xdr:to>
    <xdr:pic>
      <xdr:nvPicPr>
        <xdr:cNvPr id="763357" name="Рисунок 527" descr="9785912828737.jpg">
          <a:extLst>
            <a:ext uri="{FF2B5EF4-FFF2-40B4-BE49-F238E27FC236}">
              <a16:creationId xmlns:a16="http://schemas.microsoft.com/office/drawing/2014/main" id="{00000000-0008-0000-0000-0000D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8493075"/>
          <a:ext cx="10287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561</xdr:row>
      <xdr:rowOff>9525</xdr:rowOff>
    </xdr:from>
    <xdr:to>
      <xdr:col>1</xdr:col>
      <xdr:colOff>1228725</xdr:colOff>
      <xdr:row>561</xdr:row>
      <xdr:rowOff>1409700</xdr:rowOff>
    </xdr:to>
    <xdr:pic>
      <xdr:nvPicPr>
        <xdr:cNvPr id="763358" name="Рисунок 528" descr="9785000335239.jpg">
          <a:extLst>
            <a:ext uri="{FF2B5EF4-FFF2-40B4-BE49-F238E27FC236}">
              <a16:creationId xmlns:a16="http://schemas.microsoft.com/office/drawing/2014/main" id="{00000000-0008-0000-0000-0000D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29901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551</xdr:row>
      <xdr:rowOff>57150</xdr:rowOff>
    </xdr:from>
    <xdr:to>
      <xdr:col>1</xdr:col>
      <xdr:colOff>1181100</xdr:colOff>
      <xdr:row>551</xdr:row>
      <xdr:rowOff>1419225</xdr:rowOff>
    </xdr:to>
    <xdr:pic>
      <xdr:nvPicPr>
        <xdr:cNvPr id="763359" name="Рисунок 832" descr="9785912822315.jpg">
          <a:extLst>
            <a:ext uri="{FF2B5EF4-FFF2-40B4-BE49-F238E27FC236}">
              <a16:creationId xmlns:a16="http://schemas.microsoft.com/office/drawing/2014/main" id="{00000000-0008-0000-0000-0000D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6995992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562</xdr:row>
      <xdr:rowOff>28575</xdr:rowOff>
    </xdr:from>
    <xdr:to>
      <xdr:col>1</xdr:col>
      <xdr:colOff>1181100</xdr:colOff>
      <xdr:row>562</xdr:row>
      <xdr:rowOff>1371600</xdr:rowOff>
    </xdr:to>
    <xdr:pic>
      <xdr:nvPicPr>
        <xdr:cNvPr id="763360" name="Рисунок 531" descr="9785912828720.jpg">
          <a:extLst>
            <a:ext uri="{FF2B5EF4-FFF2-40B4-BE49-F238E27FC236}">
              <a16:creationId xmlns:a16="http://schemas.microsoft.com/office/drawing/2014/main" id="{00000000-0008-0000-0000-0000E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4428400"/>
          <a:ext cx="10287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563</xdr:row>
      <xdr:rowOff>0</xdr:rowOff>
    </xdr:from>
    <xdr:to>
      <xdr:col>1</xdr:col>
      <xdr:colOff>1209675</xdr:colOff>
      <xdr:row>563</xdr:row>
      <xdr:rowOff>1400175</xdr:rowOff>
    </xdr:to>
    <xdr:pic>
      <xdr:nvPicPr>
        <xdr:cNvPr id="763361" name="Рисунок 532" descr="9785000335017.jpg">
          <a:extLst>
            <a:ext uri="{FF2B5EF4-FFF2-40B4-BE49-F238E27FC236}">
              <a16:creationId xmlns:a16="http://schemas.microsoft.com/office/drawing/2014/main" id="{00000000-0008-0000-0000-0000E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8581905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576</xdr:row>
      <xdr:rowOff>38100</xdr:rowOff>
    </xdr:from>
    <xdr:to>
      <xdr:col>1</xdr:col>
      <xdr:colOff>1162050</xdr:colOff>
      <xdr:row>576</xdr:row>
      <xdr:rowOff>1400175</xdr:rowOff>
    </xdr:to>
    <xdr:pic>
      <xdr:nvPicPr>
        <xdr:cNvPr id="763362" name="Рисунок 39" descr="9785912828911.jpg">
          <a:extLst>
            <a:ext uri="{FF2B5EF4-FFF2-40B4-BE49-F238E27FC236}">
              <a16:creationId xmlns:a16="http://schemas.microsoft.com/office/drawing/2014/main" id="{00000000-0008-0000-0000-0000E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02487800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578</xdr:row>
      <xdr:rowOff>38100</xdr:rowOff>
    </xdr:from>
    <xdr:to>
      <xdr:col>1</xdr:col>
      <xdr:colOff>1247775</xdr:colOff>
      <xdr:row>578</xdr:row>
      <xdr:rowOff>1371600</xdr:rowOff>
    </xdr:to>
    <xdr:pic>
      <xdr:nvPicPr>
        <xdr:cNvPr id="763363" name="Рисунок 25" descr="9785000337080.jpg">
          <a:extLst>
            <a:ext uri="{FF2B5EF4-FFF2-40B4-BE49-F238E27FC236}">
              <a16:creationId xmlns:a16="http://schemas.microsoft.com/office/drawing/2014/main" id="{00000000-0008-0000-0000-0000E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04640450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581</xdr:row>
      <xdr:rowOff>1428750</xdr:rowOff>
    </xdr:from>
    <xdr:to>
      <xdr:col>1</xdr:col>
      <xdr:colOff>1228725</xdr:colOff>
      <xdr:row>582</xdr:row>
      <xdr:rowOff>1333500</xdr:rowOff>
    </xdr:to>
    <xdr:pic>
      <xdr:nvPicPr>
        <xdr:cNvPr id="763364" name="Рисунок 26" descr="9785000337110.jpg">
          <a:extLst>
            <a:ext uri="{FF2B5EF4-FFF2-40B4-BE49-F238E27FC236}">
              <a16:creationId xmlns:a16="http://schemas.microsoft.com/office/drawing/2014/main" id="{00000000-0008-0000-0000-0000E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08860025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584</xdr:row>
      <xdr:rowOff>57150</xdr:rowOff>
    </xdr:from>
    <xdr:to>
      <xdr:col>1</xdr:col>
      <xdr:colOff>1219200</xdr:colOff>
      <xdr:row>584</xdr:row>
      <xdr:rowOff>1390650</xdr:rowOff>
    </xdr:to>
    <xdr:pic>
      <xdr:nvPicPr>
        <xdr:cNvPr id="763365" name="Рисунок 28" descr="9785000337141.jpg">
          <a:extLst>
            <a:ext uri="{FF2B5EF4-FFF2-40B4-BE49-F238E27FC236}">
              <a16:creationId xmlns:a16="http://schemas.microsoft.com/office/drawing/2014/main" id="{00000000-0008-0000-0000-0000E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1755625"/>
          <a:ext cx="11620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586</xdr:row>
      <xdr:rowOff>57150</xdr:rowOff>
    </xdr:from>
    <xdr:to>
      <xdr:col>1</xdr:col>
      <xdr:colOff>1228725</xdr:colOff>
      <xdr:row>586</xdr:row>
      <xdr:rowOff>1419225</xdr:rowOff>
    </xdr:to>
    <xdr:pic>
      <xdr:nvPicPr>
        <xdr:cNvPr id="763366" name="Рисунок 29" descr="9785000337134.jpg">
          <a:extLst>
            <a:ext uri="{FF2B5EF4-FFF2-40B4-BE49-F238E27FC236}">
              <a16:creationId xmlns:a16="http://schemas.microsoft.com/office/drawing/2014/main" id="{00000000-0008-0000-0000-0000E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4594075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587</xdr:row>
      <xdr:rowOff>9525</xdr:rowOff>
    </xdr:from>
    <xdr:to>
      <xdr:col>1</xdr:col>
      <xdr:colOff>1200150</xdr:colOff>
      <xdr:row>587</xdr:row>
      <xdr:rowOff>1371600</xdr:rowOff>
    </xdr:to>
    <xdr:pic>
      <xdr:nvPicPr>
        <xdr:cNvPr id="763367" name="Рисунок 30" descr="9785000337127.jpg">
          <a:extLst>
            <a:ext uri="{FF2B5EF4-FFF2-40B4-BE49-F238E27FC236}">
              <a16:creationId xmlns:a16="http://schemas.microsoft.com/office/drawing/2014/main" id="{00000000-0008-0000-0000-0000E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159656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590</xdr:row>
      <xdr:rowOff>57150</xdr:rowOff>
    </xdr:from>
    <xdr:to>
      <xdr:col>1</xdr:col>
      <xdr:colOff>1238250</xdr:colOff>
      <xdr:row>590</xdr:row>
      <xdr:rowOff>1419225</xdr:rowOff>
    </xdr:to>
    <xdr:pic>
      <xdr:nvPicPr>
        <xdr:cNvPr id="763368" name="Рисунок 31" descr="9785000336953.jpg">
          <a:extLst>
            <a:ext uri="{FF2B5EF4-FFF2-40B4-BE49-F238E27FC236}">
              <a16:creationId xmlns:a16="http://schemas.microsoft.com/office/drawing/2014/main" id="{00000000-0008-0000-0000-0000E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20270975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591</xdr:row>
      <xdr:rowOff>57150</xdr:rowOff>
    </xdr:from>
    <xdr:to>
      <xdr:col>1</xdr:col>
      <xdr:colOff>1247775</xdr:colOff>
      <xdr:row>591</xdr:row>
      <xdr:rowOff>1390650</xdr:rowOff>
    </xdr:to>
    <xdr:pic>
      <xdr:nvPicPr>
        <xdr:cNvPr id="763369" name="Рисунок 32" descr="9785000336960.jpg">
          <a:extLst>
            <a:ext uri="{FF2B5EF4-FFF2-40B4-BE49-F238E27FC236}">
              <a16:creationId xmlns:a16="http://schemas.microsoft.com/office/drawing/2014/main" id="{00000000-0008-0000-0000-0000E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1690200"/>
          <a:ext cx="115252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592</xdr:row>
      <xdr:rowOff>28575</xdr:rowOff>
    </xdr:from>
    <xdr:to>
      <xdr:col>1</xdr:col>
      <xdr:colOff>1257300</xdr:colOff>
      <xdr:row>592</xdr:row>
      <xdr:rowOff>1371600</xdr:rowOff>
    </xdr:to>
    <xdr:pic>
      <xdr:nvPicPr>
        <xdr:cNvPr id="763370" name="Рисунок 33" descr="9785000336977.jpg">
          <a:extLst>
            <a:ext uri="{FF2B5EF4-FFF2-40B4-BE49-F238E27FC236}">
              <a16:creationId xmlns:a16="http://schemas.microsoft.com/office/drawing/2014/main" id="{00000000-0008-0000-0000-0000E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3080850"/>
          <a:ext cx="11620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593</xdr:row>
      <xdr:rowOff>38100</xdr:rowOff>
    </xdr:from>
    <xdr:to>
      <xdr:col>1</xdr:col>
      <xdr:colOff>1238250</xdr:colOff>
      <xdr:row>593</xdr:row>
      <xdr:rowOff>1381125</xdr:rowOff>
    </xdr:to>
    <xdr:pic>
      <xdr:nvPicPr>
        <xdr:cNvPr id="763371" name="Рисунок 34" descr="9785000337028.jpg">
          <a:extLst>
            <a:ext uri="{FF2B5EF4-FFF2-40B4-BE49-F238E27FC236}">
              <a16:creationId xmlns:a16="http://schemas.microsoft.com/office/drawing/2014/main" id="{00000000-0008-0000-0000-0000E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724509600"/>
          <a:ext cx="11430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594</xdr:row>
      <xdr:rowOff>38100</xdr:rowOff>
    </xdr:from>
    <xdr:to>
      <xdr:col>1</xdr:col>
      <xdr:colOff>1200150</xdr:colOff>
      <xdr:row>594</xdr:row>
      <xdr:rowOff>1371600</xdr:rowOff>
    </xdr:to>
    <xdr:pic>
      <xdr:nvPicPr>
        <xdr:cNvPr id="763372" name="Рисунок 35" descr="9785000337035.jpg">
          <a:extLst>
            <a:ext uri="{FF2B5EF4-FFF2-40B4-BE49-F238E27FC236}">
              <a16:creationId xmlns:a16="http://schemas.microsoft.com/office/drawing/2014/main" id="{00000000-0008-0000-0000-0000E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725928825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598</xdr:row>
      <xdr:rowOff>38100</xdr:rowOff>
    </xdr:from>
    <xdr:to>
      <xdr:col>1</xdr:col>
      <xdr:colOff>1171575</xdr:colOff>
      <xdr:row>598</xdr:row>
      <xdr:rowOff>1362075</xdr:rowOff>
    </xdr:to>
    <xdr:pic>
      <xdr:nvPicPr>
        <xdr:cNvPr id="763373" name="Рисунок 37" descr="9785000337011.jpg">
          <a:extLst>
            <a:ext uri="{FF2B5EF4-FFF2-40B4-BE49-F238E27FC236}">
              <a16:creationId xmlns:a16="http://schemas.microsoft.com/office/drawing/2014/main" id="{00000000-0008-0000-0000-0000E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8767275"/>
          <a:ext cx="11239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599</xdr:row>
      <xdr:rowOff>38100</xdr:rowOff>
    </xdr:from>
    <xdr:to>
      <xdr:col>1</xdr:col>
      <xdr:colOff>1200150</xdr:colOff>
      <xdr:row>599</xdr:row>
      <xdr:rowOff>1400175</xdr:rowOff>
    </xdr:to>
    <xdr:pic>
      <xdr:nvPicPr>
        <xdr:cNvPr id="763374" name="Рисунок 38" descr="9785000337042.jpg">
          <a:extLst>
            <a:ext uri="{FF2B5EF4-FFF2-40B4-BE49-F238E27FC236}">
              <a16:creationId xmlns:a16="http://schemas.microsoft.com/office/drawing/2014/main" id="{00000000-0008-0000-0000-0000E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0186500"/>
          <a:ext cx="11620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616</xdr:row>
      <xdr:rowOff>38100</xdr:rowOff>
    </xdr:from>
    <xdr:to>
      <xdr:col>1</xdr:col>
      <xdr:colOff>1285875</xdr:colOff>
      <xdr:row>616</xdr:row>
      <xdr:rowOff>962025</xdr:rowOff>
    </xdr:to>
    <xdr:pic>
      <xdr:nvPicPr>
        <xdr:cNvPr id="763375" name="Рисунок 43" descr="978500033999200052.jpg">
          <a:extLst>
            <a:ext uri="{FF2B5EF4-FFF2-40B4-BE49-F238E27FC236}">
              <a16:creationId xmlns:a16="http://schemas.microsoft.com/office/drawing/2014/main" id="{00000000-0008-0000-0000-0000E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23524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617</xdr:row>
      <xdr:rowOff>66675</xdr:rowOff>
    </xdr:from>
    <xdr:to>
      <xdr:col>2</xdr:col>
      <xdr:colOff>19050</xdr:colOff>
      <xdr:row>617</xdr:row>
      <xdr:rowOff>1000125</xdr:rowOff>
    </xdr:to>
    <xdr:pic>
      <xdr:nvPicPr>
        <xdr:cNvPr id="763376" name="Рисунок 46" descr="978500033999200005.jpg">
          <a:extLst>
            <a:ext uri="{FF2B5EF4-FFF2-40B4-BE49-F238E27FC236}">
              <a16:creationId xmlns:a16="http://schemas.microsoft.com/office/drawing/2014/main" id="{00000000-0008-0000-0000-0000F0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4438400"/>
          <a:ext cx="1285875" cy="9334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618</xdr:row>
      <xdr:rowOff>66675</xdr:rowOff>
    </xdr:from>
    <xdr:to>
      <xdr:col>1</xdr:col>
      <xdr:colOff>1285875</xdr:colOff>
      <xdr:row>618</xdr:row>
      <xdr:rowOff>990600</xdr:rowOff>
    </xdr:to>
    <xdr:pic>
      <xdr:nvPicPr>
        <xdr:cNvPr id="763377" name="Рисунок 47" descr="9785912827655.jpg">
          <a:extLst>
            <a:ext uri="{FF2B5EF4-FFF2-40B4-BE49-F238E27FC236}">
              <a16:creationId xmlns:a16="http://schemas.microsoft.com/office/drawing/2014/main" id="{00000000-0008-0000-0000-0000F1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5467100"/>
          <a:ext cx="12382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619</xdr:row>
      <xdr:rowOff>66675</xdr:rowOff>
    </xdr:from>
    <xdr:to>
      <xdr:col>1</xdr:col>
      <xdr:colOff>1285875</xdr:colOff>
      <xdr:row>619</xdr:row>
      <xdr:rowOff>990600</xdr:rowOff>
    </xdr:to>
    <xdr:pic>
      <xdr:nvPicPr>
        <xdr:cNvPr id="763378" name="Рисунок 48" descr="9785912827662.jpg">
          <a:extLst>
            <a:ext uri="{FF2B5EF4-FFF2-40B4-BE49-F238E27FC236}">
              <a16:creationId xmlns:a16="http://schemas.microsoft.com/office/drawing/2014/main" id="{00000000-0008-0000-0000-0000F2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649580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620</xdr:row>
      <xdr:rowOff>47625</xdr:rowOff>
    </xdr:from>
    <xdr:to>
      <xdr:col>1</xdr:col>
      <xdr:colOff>1285875</xdr:colOff>
      <xdr:row>620</xdr:row>
      <xdr:rowOff>962025</xdr:rowOff>
    </xdr:to>
    <xdr:pic>
      <xdr:nvPicPr>
        <xdr:cNvPr id="763379" name="Рисунок 49" descr="978500033999200039.jpg">
          <a:extLst>
            <a:ext uri="{FF2B5EF4-FFF2-40B4-BE49-F238E27FC236}">
              <a16:creationId xmlns:a16="http://schemas.microsoft.com/office/drawing/2014/main" id="{00000000-0008-0000-0000-0000F3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75054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621</xdr:row>
      <xdr:rowOff>66675</xdr:rowOff>
    </xdr:from>
    <xdr:to>
      <xdr:col>1</xdr:col>
      <xdr:colOff>1285875</xdr:colOff>
      <xdr:row>621</xdr:row>
      <xdr:rowOff>981075</xdr:rowOff>
    </xdr:to>
    <xdr:pic>
      <xdr:nvPicPr>
        <xdr:cNvPr id="763380" name="Рисунок 50" descr="9785912823954.jpg">
          <a:extLst>
            <a:ext uri="{FF2B5EF4-FFF2-40B4-BE49-F238E27FC236}">
              <a16:creationId xmlns:a16="http://schemas.microsoft.com/office/drawing/2014/main" id="{00000000-0008-0000-0000-0000F4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68553200"/>
          <a:ext cx="12477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622</xdr:row>
      <xdr:rowOff>47625</xdr:rowOff>
    </xdr:from>
    <xdr:to>
      <xdr:col>1</xdr:col>
      <xdr:colOff>1285875</xdr:colOff>
      <xdr:row>622</xdr:row>
      <xdr:rowOff>962025</xdr:rowOff>
    </xdr:to>
    <xdr:pic>
      <xdr:nvPicPr>
        <xdr:cNvPr id="763381" name="Рисунок 51" descr="978500033999200014.jpg">
          <a:extLst>
            <a:ext uri="{FF2B5EF4-FFF2-40B4-BE49-F238E27FC236}">
              <a16:creationId xmlns:a16="http://schemas.microsoft.com/office/drawing/2014/main" id="{00000000-0008-0000-0000-0000F5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695628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623</xdr:row>
      <xdr:rowOff>38100</xdr:rowOff>
    </xdr:from>
    <xdr:to>
      <xdr:col>1</xdr:col>
      <xdr:colOff>1285875</xdr:colOff>
      <xdr:row>623</xdr:row>
      <xdr:rowOff>962025</xdr:rowOff>
    </xdr:to>
    <xdr:pic>
      <xdr:nvPicPr>
        <xdr:cNvPr id="763382" name="Рисунок 53" descr="9785912828423.jpg">
          <a:extLst>
            <a:ext uri="{FF2B5EF4-FFF2-40B4-BE49-F238E27FC236}">
              <a16:creationId xmlns:a16="http://schemas.microsoft.com/office/drawing/2014/main" id="{00000000-0008-0000-0000-0000F6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0582025"/>
          <a:ext cx="12382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624</xdr:row>
      <xdr:rowOff>38100</xdr:rowOff>
    </xdr:from>
    <xdr:to>
      <xdr:col>1</xdr:col>
      <xdr:colOff>1285875</xdr:colOff>
      <xdr:row>624</xdr:row>
      <xdr:rowOff>981075</xdr:rowOff>
    </xdr:to>
    <xdr:pic>
      <xdr:nvPicPr>
        <xdr:cNvPr id="763383" name="Рисунок 54" descr="978500033999200046.jpg">
          <a:extLst>
            <a:ext uri="{FF2B5EF4-FFF2-40B4-BE49-F238E27FC236}">
              <a16:creationId xmlns:a16="http://schemas.microsoft.com/office/drawing/2014/main" id="{00000000-0008-0000-0000-0000F7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71610725"/>
          <a:ext cx="125730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625</xdr:row>
      <xdr:rowOff>47625</xdr:rowOff>
    </xdr:from>
    <xdr:to>
      <xdr:col>1</xdr:col>
      <xdr:colOff>1285875</xdr:colOff>
      <xdr:row>625</xdr:row>
      <xdr:rowOff>971550</xdr:rowOff>
    </xdr:to>
    <xdr:pic>
      <xdr:nvPicPr>
        <xdr:cNvPr id="763384" name="Рисунок 55" descr="978500033999200024.jpg">
          <a:extLst>
            <a:ext uri="{FF2B5EF4-FFF2-40B4-BE49-F238E27FC236}">
              <a16:creationId xmlns:a16="http://schemas.microsoft.com/office/drawing/2014/main" id="{00000000-0008-0000-0000-0000F8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72648950"/>
          <a:ext cx="12287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626</xdr:row>
      <xdr:rowOff>47625</xdr:rowOff>
    </xdr:from>
    <xdr:to>
      <xdr:col>1</xdr:col>
      <xdr:colOff>1285875</xdr:colOff>
      <xdr:row>626</xdr:row>
      <xdr:rowOff>971550</xdr:rowOff>
    </xdr:to>
    <xdr:pic>
      <xdr:nvPicPr>
        <xdr:cNvPr id="763385" name="Рисунок 56" descr="978500033999200047.jpg">
          <a:extLst>
            <a:ext uri="{FF2B5EF4-FFF2-40B4-BE49-F238E27FC236}">
              <a16:creationId xmlns:a16="http://schemas.microsoft.com/office/drawing/2014/main" id="{00000000-0008-0000-0000-0000F9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7367765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627</xdr:row>
      <xdr:rowOff>28575</xdr:rowOff>
    </xdr:from>
    <xdr:to>
      <xdr:col>1</xdr:col>
      <xdr:colOff>1285875</xdr:colOff>
      <xdr:row>627</xdr:row>
      <xdr:rowOff>952500</xdr:rowOff>
    </xdr:to>
    <xdr:pic>
      <xdr:nvPicPr>
        <xdr:cNvPr id="763386" name="Рисунок 57" descr="978500033999200048.jpg">
          <a:extLst>
            <a:ext uri="{FF2B5EF4-FFF2-40B4-BE49-F238E27FC236}">
              <a16:creationId xmlns:a16="http://schemas.microsoft.com/office/drawing/2014/main" id="{00000000-0008-0000-0000-0000FA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4687300"/>
          <a:ext cx="12763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628</xdr:row>
      <xdr:rowOff>47625</xdr:rowOff>
    </xdr:from>
    <xdr:to>
      <xdr:col>1</xdr:col>
      <xdr:colOff>1285875</xdr:colOff>
      <xdr:row>628</xdr:row>
      <xdr:rowOff>1000125</xdr:rowOff>
    </xdr:to>
    <xdr:pic>
      <xdr:nvPicPr>
        <xdr:cNvPr id="763387" name="Рисунок 58" descr="978500033999200045.jpg">
          <a:extLst>
            <a:ext uri="{FF2B5EF4-FFF2-40B4-BE49-F238E27FC236}">
              <a16:creationId xmlns:a16="http://schemas.microsoft.com/office/drawing/2014/main" id="{00000000-0008-0000-0000-0000FB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775735050"/>
          <a:ext cx="128587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629</xdr:row>
      <xdr:rowOff>38100</xdr:rowOff>
    </xdr:from>
    <xdr:to>
      <xdr:col>1</xdr:col>
      <xdr:colOff>1285875</xdr:colOff>
      <xdr:row>629</xdr:row>
      <xdr:rowOff>962025</xdr:rowOff>
    </xdr:to>
    <xdr:pic>
      <xdr:nvPicPr>
        <xdr:cNvPr id="763388" name="Рисунок 59" descr="978500033999200022.jpg">
          <a:extLst>
            <a:ext uri="{FF2B5EF4-FFF2-40B4-BE49-F238E27FC236}">
              <a16:creationId xmlns:a16="http://schemas.microsoft.com/office/drawing/2014/main" id="{00000000-0008-0000-0000-0000FC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76754225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630</xdr:row>
      <xdr:rowOff>28575</xdr:rowOff>
    </xdr:from>
    <xdr:to>
      <xdr:col>1</xdr:col>
      <xdr:colOff>1285875</xdr:colOff>
      <xdr:row>630</xdr:row>
      <xdr:rowOff>981075</xdr:rowOff>
    </xdr:to>
    <xdr:pic>
      <xdr:nvPicPr>
        <xdr:cNvPr id="763389" name="Рисунок 61" descr="978500033999200016.jpg">
          <a:extLst>
            <a:ext uri="{FF2B5EF4-FFF2-40B4-BE49-F238E27FC236}">
              <a16:creationId xmlns:a16="http://schemas.microsoft.com/office/drawing/2014/main" id="{00000000-0008-0000-0000-0000FD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7773400"/>
          <a:ext cx="12763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631</xdr:row>
      <xdr:rowOff>47625</xdr:rowOff>
    </xdr:from>
    <xdr:to>
      <xdr:col>1</xdr:col>
      <xdr:colOff>1285875</xdr:colOff>
      <xdr:row>631</xdr:row>
      <xdr:rowOff>962025</xdr:rowOff>
    </xdr:to>
    <xdr:pic>
      <xdr:nvPicPr>
        <xdr:cNvPr id="763390" name="Рисунок 62" descr="9785912828225.jpg">
          <a:extLst>
            <a:ext uri="{FF2B5EF4-FFF2-40B4-BE49-F238E27FC236}">
              <a16:creationId xmlns:a16="http://schemas.microsoft.com/office/drawing/2014/main" id="{00000000-0008-0000-0000-0000FE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78821150"/>
          <a:ext cx="12287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633</xdr:row>
      <xdr:rowOff>38100</xdr:rowOff>
    </xdr:from>
    <xdr:to>
      <xdr:col>1</xdr:col>
      <xdr:colOff>1285875</xdr:colOff>
      <xdr:row>633</xdr:row>
      <xdr:rowOff>952500</xdr:rowOff>
    </xdr:to>
    <xdr:pic>
      <xdr:nvPicPr>
        <xdr:cNvPr id="763391" name="Рисунок 64" descr="978500033999200015.jpg">
          <a:extLst>
            <a:ext uri="{FF2B5EF4-FFF2-40B4-BE49-F238E27FC236}">
              <a16:creationId xmlns:a16="http://schemas.microsoft.com/office/drawing/2014/main" id="{00000000-0008-0000-0000-0000FFA5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808690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634</xdr:row>
      <xdr:rowOff>28575</xdr:rowOff>
    </xdr:from>
    <xdr:to>
      <xdr:col>1</xdr:col>
      <xdr:colOff>1285875</xdr:colOff>
      <xdr:row>634</xdr:row>
      <xdr:rowOff>952500</xdr:rowOff>
    </xdr:to>
    <xdr:pic>
      <xdr:nvPicPr>
        <xdr:cNvPr id="763392" name="Рисунок 65" descr="9785912827716.jpg">
          <a:extLst>
            <a:ext uri="{FF2B5EF4-FFF2-40B4-BE49-F238E27FC236}">
              <a16:creationId xmlns:a16="http://schemas.microsoft.com/office/drawing/2014/main" id="{00000000-0008-0000-0000-00000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8188820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635</xdr:row>
      <xdr:rowOff>38100</xdr:rowOff>
    </xdr:from>
    <xdr:to>
      <xdr:col>1</xdr:col>
      <xdr:colOff>1285875</xdr:colOff>
      <xdr:row>635</xdr:row>
      <xdr:rowOff>942975</xdr:rowOff>
    </xdr:to>
    <xdr:pic>
      <xdr:nvPicPr>
        <xdr:cNvPr id="763393" name="Рисунок 66" descr="9785912820083.jpg">
          <a:extLst>
            <a:ext uri="{FF2B5EF4-FFF2-40B4-BE49-F238E27FC236}">
              <a16:creationId xmlns:a16="http://schemas.microsoft.com/office/drawing/2014/main" id="{00000000-0008-0000-0000-00000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82926425"/>
          <a:ext cx="124777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636</xdr:row>
      <xdr:rowOff>38100</xdr:rowOff>
    </xdr:from>
    <xdr:to>
      <xdr:col>1</xdr:col>
      <xdr:colOff>1285875</xdr:colOff>
      <xdr:row>636</xdr:row>
      <xdr:rowOff>962025</xdr:rowOff>
    </xdr:to>
    <xdr:pic>
      <xdr:nvPicPr>
        <xdr:cNvPr id="763394" name="Рисунок 67" descr="978500033999200023.jpg">
          <a:extLst>
            <a:ext uri="{FF2B5EF4-FFF2-40B4-BE49-F238E27FC236}">
              <a16:creationId xmlns:a16="http://schemas.microsoft.com/office/drawing/2014/main" id="{00000000-0008-0000-0000-00000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839551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637</xdr:row>
      <xdr:rowOff>38100</xdr:rowOff>
    </xdr:from>
    <xdr:to>
      <xdr:col>1</xdr:col>
      <xdr:colOff>1285875</xdr:colOff>
      <xdr:row>637</xdr:row>
      <xdr:rowOff>981075</xdr:rowOff>
    </xdr:to>
    <xdr:pic>
      <xdr:nvPicPr>
        <xdr:cNvPr id="763395" name="Рисунок 68" descr="978500033999200021.jpg">
          <a:extLst>
            <a:ext uri="{FF2B5EF4-FFF2-40B4-BE49-F238E27FC236}">
              <a16:creationId xmlns:a16="http://schemas.microsoft.com/office/drawing/2014/main" id="{00000000-0008-0000-0000-00000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84983825"/>
          <a:ext cx="12668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677</xdr:row>
      <xdr:rowOff>85725</xdr:rowOff>
    </xdr:from>
    <xdr:to>
      <xdr:col>2</xdr:col>
      <xdr:colOff>19050</xdr:colOff>
      <xdr:row>677</xdr:row>
      <xdr:rowOff>1000125</xdr:rowOff>
    </xdr:to>
    <xdr:pic>
      <xdr:nvPicPr>
        <xdr:cNvPr id="763396" name="Рисунок 70" descr="978500033999200043.jpg">
          <a:extLst>
            <a:ext uri="{FF2B5EF4-FFF2-40B4-BE49-F238E27FC236}">
              <a16:creationId xmlns:a16="http://schemas.microsoft.com/office/drawing/2014/main" id="{00000000-0008-0000-0000-00000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87965150"/>
          <a:ext cx="12858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678</xdr:row>
      <xdr:rowOff>47625</xdr:rowOff>
    </xdr:from>
    <xdr:to>
      <xdr:col>1</xdr:col>
      <xdr:colOff>1285875</xdr:colOff>
      <xdr:row>678</xdr:row>
      <xdr:rowOff>990600</xdr:rowOff>
    </xdr:to>
    <xdr:pic>
      <xdr:nvPicPr>
        <xdr:cNvPr id="763397" name="Рисунок 71" descr="978500033999200042.jpg">
          <a:extLst>
            <a:ext uri="{FF2B5EF4-FFF2-40B4-BE49-F238E27FC236}">
              <a16:creationId xmlns:a16="http://schemas.microsoft.com/office/drawing/2014/main" id="{00000000-0008-0000-0000-00000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88955750"/>
          <a:ext cx="127635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680</xdr:row>
      <xdr:rowOff>47625</xdr:rowOff>
    </xdr:from>
    <xdr:to>
      <xdr:col>1</xdr:col>
      <xdr:colOff>1285875</xdr:colOff>
      <xdr:row>680</xdr:row>
      <xdr:rowOff>1000125</xdr:rowOff>
    </xdr:to>
    <xdr:pic>
      <xdr:nvPicPr>
        <xdr:cNvPr id="763398" name="Рисунок 73" descr="978500033999200033.jpg">
          <a:extLst>
            <a:ext uri="{FF2B5EF4-FFF2-40B4-BE49-F238E27FC236}">
              <a16:creationId xmlns:a16="http://schemas.microsoft.com/office/drawing/2014/main" id="{00000000-0008-0000-0000-00000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91013150"/>
          <a:ext cx="125730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681</xdr:row>
      <xdr:rowOff>38100</xdr:rowOff>
    </xdr:from>
    <xdr:to>
      <xdr:col>1</xdr:col>
      <xdr:colOff>1285875</xdr:colOff>
      <xdr:row>681</xdr:row>
      <xdr:rowOff>952500</xdr:rowOff>
    </xdr:to>
    <xdr:pic>
      <xdr:nvPicPr>
        <xdr:cNvPr id="763399" name="Рисунок 74" descr="978500033999200040.jpg">
          <a:extLst>
            <a:ext uri="{FF2B5EF4-FFF2-40B4-BE49-F238E27FC236}">
              <a16:creationId xmlns:a16="http://schemas.microsoft.com/office/drawing/2014/main" id="{00000000-0008-0000-0000-00000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20323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682</xdr:row>
      <xdr:rowOff>38100</xdr:rowOff>
    </xdr:from>
    <xdr:to>
      <xdr:col>1</xdr:col>
      <xdr:colOff>1285875</xdr:colOff>
      <xdr:row>682</xdr:row>
      <xdr:rowOff>962025</xdr:rowOff>
    </xdr:to>
    <xdr:pic>
      <xdr:nvPicPr>
        <xdr:cNvPr id="763400" name="Рисунок 75" descr="978500033999200044.jpg">
          <a:extLst>
            <a:ext uri="{FF2B5EF4-FFF2-40B4-BE49-F238E27FC236}">
              <a16:creationId xmlns:a16="http://schemas.microsoft.com/office/drawing/2014/main" id="{00000000-0008-0000-0000-00000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93061025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683</xdr:row>
      <xdr:rowOff>28575</xdr:rowOff>
    </xdr:from>
    <xdr:to>
      <xdr:col>1</xdr:col>
      <xdr:colOff>1285875</xdr:colOff>
      <xdr:row>683</xdr:row>
      <xdr:rowOff>933450</xdr:rowOff>
    </xdr:to>
    <xdr:pic>
      <xdr:nvPicPr>
        <xdr:cNvPr id="763401" name="Рисунок 76" descr="978500033999200041.jpg">
          <a:extLst>
            <a:ext uri="{FF2B5EF4-FFF2-40B4-BE49-F238E27FC236}">
              <a16:creationId xmlns:a16="http://schemas.microsoft.com/office/drawing/2014/main" id="{00000000-0008-0000-0000-00000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94080200"/>
          <a:ext cx="122872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684</xdr:row>
      <xdr:rowOff>28575</xdr:rowOff>
    </xdr:from>
    <xdr:to>
      <xdr:col>1</xdr:col>
      <xdr:colOff>1285875</xdr:colOff>
      <xdr:row>684</xdr:row>
      <xdr:rowOff>942975</xdr:rowOff>
    </xdr:to>
    <xdr:pic>
      <xdr:nvPicPr>
        <xdr:cNvPr id="763402" name="Рисунок 77" descr="978500033999200030.jpg">
          <a:extLst>
            <a:ext uri="{FF2B5EF4-FFF2-40B4-BE49-F238E27FC236}">
              <a16:creationId xmlns:a16="http://schemas.microsoft.com/office/drawing/2014/main" id="{00000000-0008-0000-0000-00000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510890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685</xdr:row>
      <xdr:rowOff>28575</xdr:rowOff>
    </xdr:from>
    <xdr:to>
      <xdr:col>2</xdr:col>
      <xdr:colOff>0</xdr:colOff>
      <xdr:row>685</xdr:row>
      <xdr:rowOff>981075</xdr:rowOff>
    </xdr:to>
    <xdr:pic>
      <xdr:nvPicPr>
        <xdr:cNvPr id="763403" name="Рисунок 74" descr="978500033999200031.jpg">
          <a:extLst>
            <a:ext uri="{FF2B5EF4-FFF2-40B4-BE49-F238E27FC236}">
              <a16:creationId xmlns:a16="http://schemas.microsoft.com/office/drawing/2014/main" id="{00000000-0008-0000-0000-00000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6137600"/>
          <a:ext cx="124777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686</xdr:row>
      <xdr:rowOff>28575</xdr:rowOff>
    </xdr:from>
    <xdr:to>
      <xdr:col>1</xdr:col>
      <xdr:colOff>1285875</xdr:colOff>
      <xdr:row>686</xdr:row>
      <xdr:rowOff>952500</xdr:rowOff>
    </xdr:to>
    <xdr:pic>
      <xdr:nvPicPr>
        <xdr:cNvPr id="763404" name="Рисунок 75" descr="978500033999200032.jpg">
          <a:extLst>
            <a:ext uri="{FF2B5EF4-FFF2-40B4-BE49-F238E27FC236}">
              <a16:creationId xmlns:a16="http://schemas.microsoft.com/office/drawing/2014/main" id="{00000000-0008-0000-0000-00000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9716630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687</xdr:row>
      <xdr:rowOff>38100</xdr:rowOff>
    </xdr:from>
    <xdr:to>
      <xdr:col>1</xdr:col>
      <xdr:colOff>1285875</xdr:colOff>
      <xdr:row>687</xdr:row>
      <xdr:rowOff>952500</xdr:rowOff>
    </xdr:to>
    <xdr:pic>
      <xdr:nvPicPr>
        <xdr:cNvPr id="763405" name="Рисунок 76" descr="978500033999200034.jpg">
          <a:extLst>
            <a:ext uri="{FF2B5EF4-FFF2-40B4-BE49-F238E27FC236}">
              <a16:creationId xmlns:a16="http://schemas.microsoft.com/office/drawing/2014/main" id="{00000000-0008-0000-0000-00000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982045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688</xdr:row>
      <xdr:rowOff>38100</xdr:rowOff>
    </xdr:from>
    <xdr:to>
      <xdr:col>1</xdr:col>
      <xdr:colOff>1285875</xdr:colOff>
      <xdr:row>688</xdr:row>
      <xdr:rowOff>942975</xdr:rowOff>
    </xdr:to>
    <xdr:pic>
      <xdr:nvPicPr>
        <xdr:cNvPr id="763406" name="Рисунок 77" descr="978500033999200035.jpg">
          <a:extLst>
            <a:ext uri="{FF2B5EF4-FFF2-40B4-BE49-F238E27FC236}">
              <a16:creationId xmlns:a16="http://schemas.microsoft.com/office/drawing/2014/main" id="{00000000-0008-0000-0000-00000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9233225"/>
          <a:ext cx="124777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689</xdr:row>
      <xdr:rowOff>47625</xdr:rowOff>
    </xdr:from>
    <xdr:to>
      <xdr:col>1</xdr:col>
      <xdr:colOff>1285875</xdr:colOff>
      <xdr:row>689</xdr:row>
      <xdr:rowOff>962025</xdr:rowOff>
    </xdr:to>
    <xdr:pic>
      <xdr:nvPicPr>
        <xdr:cNvPr id="763407" name="Рисунок 78" descr="978500033999200036.jpg">
          <a:extLst>
            <a:ext uri="{FF2B5EF4-FFF2-40B4-BE49-F238E27FC236}">
              <a16:creationId xmlns:a16="http://schemas.microsoft.com/office/drawing/2014/main" id="{00000000-0008-0000-0000-00000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002714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690</xdr:row>
      <xdr:rowOff>38100</xdr:rowOff>
    </xdr:from>
    <xdr:to>
      <xdr:col>1</xdr:col>
      <xdr:colOff>1285875</xdr:colOff>
      <xdr:row>690</xdr:row>
      <xdr:rowOff>962025</xdr:rowOff>
    </xdr:to>
    <xdr:pic>
      <xdr:nvPicPr>
        <xdr:cNvPr id="763408" name="Рисунок 79" descr="978500033999200037.jpg">
          <a:extLst>
            <a:ext uri="{FF2B5EF4-FFF2-40B4-BE49-F238E27FC236}">
              <a16:creationId xmlns:a16="http://schemas.microsoft.com/office/drawing/2014/main" id="{00000000-0008-0000-0000-00001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01290625"/>
          <a:ext cx="124777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691</xdr:row>
      <xdr:rowOff>28575</xdr:rowOff>
    </xdr:from>
    <xdr:to>
      <xdr:col>1</xdr:col>
      <xdr:colOff>1285875</xdr:colOff>
      <xdr:row>691</xdr:row>
      <xdr:rowOff>952500</xdr:rowOff>
    </xdr:to>
    <xdr:pic>
      <xdr:nvPicPr>
        <xdr:cNvPr id="763409" name="Рисунок 80" descr="978500033999200038.jpg">
          <a:extLst>
            <a:ext uri="{FF2B5EF4-FFF2-40B4-BE49-F238E27FC236}">
              <a16:creationId xmlns:a16="http://schemas.microsoft.com/office/drawing/2014/main" id="{00000000-0008-0000-0000-00001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02309800"/>
          <a:ext cx="123825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639</xdr:row>
      <xdr:rowOff>28575</xdr:rowOff>
    </xdr:from>
    <xdr:to>
      <xdr:col>1</xdr:col>
      <xdr:colOff>1285875</xdr:colOff>
      <xdr:row>639</xdr:row>
      <xdr:rowOff>942975</xdr:rowOff>
    </xdr:to>
    <xdr:pic>
      <xdr:nvPicPr>
        <xdr:cNvPr id="763410" name="Рисунок 81" descr="9785912828751.jpg">
          <a:extLst>
            <a:ext uri="{FF2B5EF4-FFF2-40B4-BE49-F238E27FC236}">
              <a16:creationId xmlns:a16="http://schemas.microsoft.com/office/drawing/2014/main" id="{00000000-0008-0000-0000-00001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0333850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640</xdr:row>
      <xdr:rowOff>38100</xdr:rowOff>
    </xdr:from>
    <xdr:to>
      <xdr:col>1</xdr:col>
      <xdr:colOff>1285875</xdr:colOff>
      <xdr:row>640</xdr:row>
      <xdr:rowOff>962025</xdr:rowOff>
    </xdr:to>
    <xdr:pic>
      <xdr:nvPicPr>
        <xdr:cNvPr id="763411" name="Рисунок 82" descr="9785912828348.jpg">
          <a:extLst>
            <a:ext uri="{FF2B5EF4-FFF2-40B4-BE49-F238E27FC236}">
              <a16:creationId xmlns:a16="http://schemas.microsoft.com/office/drawing/2014/main" id="{00000000-0008-0000-0000-00001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43767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641</xdr:row>
      <xdr:rowOff>38100</xdr:rowOff>
    </xdr:from>
    <xdr:to>
      <xdr:col>1</xdr:col>
      <xdr:colOff>1285875</xdr:colOff>
      <xdr:row>641</xdr:row>
      <xdr:rowOff>952500</xdr:rowOff>
    </xdr:to>
    <xdr:pic>
      <xdr:nvPicPr>
        <xdr:cNvPr id="763412" name="Рисунок 83" descr="9785912826979.jpg">
          <a:extLst>
            <a:ext uri="{FF2B5EF4-FFF2-40B4-BE49-F238E27FC236}">
              <a16:creationId xmlns:a16="http://schemas.microsoft.com/office/drawing/2014/main" id="{00000000-0008-0000-0000-00001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05405425"/>
          <a:ext cx="12287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642</xdr:row>
      <xdr:rowOff>38100</xdr:rowOff>
    </xdr:from>
    <xdr:to>
      <xdr:col>1</xdr:col>
      <xdr:colOff>1276350</xdr:colOff>
      <xdr:row>642</xdr:row>
      <xdr:rowOff>962025</xdr:rowOff>
    </xdr:to>
    <xdr:pic>
      <xdr:nvPicPr>
        <xdr:cNvPr id="763413" name="Рисунок 84" descr="9785912820076.jpg">
          <a:extLst>
            <a:ext uri="{FF2B5EF4-FFF2-40B4-BE49-F238E27FC236}">
              <a16:creationId xmlns:a16="http://schemas.microsoft.com/office/drawing/2014/main" id="{00000000-0008-0000-0000-00001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064341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645</xdr:row>
      <xdr:rowOff>47625</xdr:rowOff>
    </xdr:from>
    <xdr:to>
      <xdr:col>1</xdr:col>
      <xdr:colOff>1285875</xdr:colOff>
      <xdr:row>645</xdr:row>
      <xdr:rowOff>971550</xdr:rowOff>
    </xdr:to>
    <xdr:pic>
      <xdr:nvPicPr>
        <xdr:cNvPr id="763414" name="Рисунок 87" descr="978500033999200006.jpg">
          <a:extLst>
            <a:ext uri="{FF2B5EF4-FFF2-40B4-BE49-F238E27FC236}">
              <a16:creationId xmlns:a16="http://schemas.microsoft.com/office/drawing/2014/main" id="{00000000-0008-0000-0000-00001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850105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647</xdr:row>
      <xdr:rowOff>38100</xdr:rowOff>
    </xdr:from>
    <xdr:to>
      <xdr:col>1</xdr:col>
      <xdr:colOff>1285875</xdr:colOff>
      <xdr:row>647</xdr:row>
      <xdr:rowOff>952500</xdr:rowOff>
    </xdr:to>
    <xdr:pic>
      <xdr:nvPicPr>
        <xdr:cNvPr id="763415" name="Рисунок 90" descr="9785912825583.jpg">
          <a:extLst>
            <a:ext uri="{FF2B5EF4-FFF2-40B4-BE49-F238E27FC236}">
              <a16:creationId xmlns:a16="http://schemas.microsoft.com/office/drawing/2014/main" id="{00000000-0008-0000-0000-00001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10548925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649</xdr:row>
      <xdr:rowOff>47625</xdr:rowOff>
    </xdr:from>
    <xdr:to>
      <xdr:col>1</xdr:col>
      <xdr:colOff>1285875</xdr:colOff>
      <xdr:row>649</xdr:row>
      <xdr:rowOff>952500</xdr:rowOff>
    </xdr:to>
    <xdr:pic>
      <xdr:nvPicPr>
        <xdr:cNvPr id="763416" name="Рисунок 92" descr="978500033999200019.jpg">
          <a:extLst>
            <a:ext uri="{FF2B5EF4-FFF2-40B4-BE49-F238E27FC236}">
              <a16:creationId xmlns:a16="http://schemas.microsoft.com/office/drawing/2014/main" id="{00000000-0008-0000-0000-00001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812615850"/>
          <a:ext cx="121920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650</xdr:row>
      <xdr:rowOff>38100</xdr:rowOff>
    </xdr:from>
    <xdr:to>
      <xdr:col>1</xdr:col>
      <xdr:colOff>1285875</xdr:colOff>
      <xdr:row>650</xdr:row>
      <xdr:rowOff>942975</xdr:rowOff>
    </xdr:to>
    <xdr:pic>
      <xdr:nvPicPr>
        <xdr:cNvPr id="763417" name="Рисунок 93" descr="9785912826986.jpg">
          <a:extLst>
            <a:ext uri="{FF2B5EF4-FFF2-40B4-BE49-F238E27FC236}">
              <a16:creationId xmlns:a16="http://schemas.microsoft.com/office/drawing/2014/main" id="{00000000-0008-0000-0000-00001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13635025"/>
          <a:ext cx="123825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651</xdr:row>
      <xdr:rowOff>47625</xdr:rowOff>
    </xdr:from>
    <xdr:to>
      <xdr:col>1</xdr:col>
      <xdr:colOff>1266825</xdr:colOff>
      <xdr:row>651</xdr:row>
      <xdr:rowOff>962025</xdr:rowOff>
    </xdr:to>
    <xdr:pic>
      <xdr:nvPicPr>
        <xdr:cNvPr id="763418" name="Рисунок 95" descr="9785912824609.jpg">
          <a:extLst>
            <a:ext uri="{FF2B5EF4-FFF2-40B4-BE49-F238E27FC236}">
              <a16:creationId xmlns:a16="http://schemas.microsoft.com/office/drawing/2014/main" id="{00000000-0008-0000-0000-00001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14673250"/>
          <a:ext cx="12477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323850</xdr:colOff>
      <xdr:row>652</xdr:row>
      <xdr:rowOff>38100</xdr:rowOff>
    </xdr:from>
    <xdr:to>
      <xdr:col>1</xdr:col>
      <xdr:colOff>1352550</xdr:colOff>
      <xdr:row>652</xdr:row>
      <xdr:rowOff>990600</xdr:rowOff>
    </xdr:to>
    <xdr:pic>
      <xdr:nvPicPr>
        <xdr:cNvPr id="763419" name="Рисунок 96" descr="978500033999200028.jpg">
          <a:extLst>
            <a:ext uri="{FF2B5EF4-FFF2-40B4-BE49-F238E27FC236}">
              <a16:creationId xmlns:a16="http://schemas.microsoft.com/office/drawing/2014/main" id="{00000000-0008-0000-0000-00001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815692425"/>
          <a:ext cx="13144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653</xdr:row>
      <xdr:rowOff>38100</xdr:rowOff>
    </xdr:from>
    <xdr:to>
      <xdr:col>1</xdr:col>
      <xdr:colOff>1285875</xdr:colOff>
      <xdr:row>653</xdr:row>
      <xdr:rowOff>952500</xdr:rowOff>
    </xdr:to>
    <xdr:pic>
      <xdr:nvPicPr>
        <xdr:cNvPr id="763420" name="Рисунок 97" descr="978500033999200013.jpg">
          <a:extLst>
            <a:ext uri="{FF2B5EF4-FFF2-40B4-BE49-F238E27FC236}">
              <a16:creationId xmlns:a16="http://schemas.microsoft.com/office/drawing/2014/main" id="{00000000-0008-0000-0000-00001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6721125"/>
          <a:ext cx="124777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654</xdr:row>
      <xdr:rowOff>200025</xdr:rowOff>
    </xdr:from>
    <xdr:to>
      <xdr:col>1</xdr:col>
      <xdr:colOff>1285875</xdr:colOff>
      <xdr:row>654</xdr:row>
      <xdr:rowOff>1123950</xdr:rowOff>
    </xdr:to>
    <xdr:pic>
      <xdr:nvPicPr>
        <xdr:cNvPr id="763421" name="Рисунок 98" descr="978500033999200017.jpg">
          <a:extLst>
            <a:ext uri="{FF2B5EF4-FFF2-40B4-BE49-F238E27FC236}">
              <a16:creationId xmlns:a16="http://schemas.microsoft.com/office/drawing/2014/main" id="{00000000-0008-0000-0000-00001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17911750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657</xdr:row>
      <xdr:rowOff>28575</xdr:rowOff>
    </xdr:from>
    <xdr:to>
      <xdr:col>1</xdr:col>
      <xdr:colOff>1285875</xdr:colOff>
      <xdr:row>657</xdr:row>
      <xdr:rowOff>981075</xdr:rowOff>
    </xdr:to>
    <xdr:pic>
      <xdr:nvPicPr>
        <xdr:cNvPr id="763422" name="Рисунок 101" descr="9785912824616.jpg">
          <a:extLst>
            <a:ext uri="{FF2B5EF4-FFF2-40B4-BE49-F238E27FC236}">
              <a16:creationId xmlns:a16="http://schemas.microsoft.com/office/drawing/2014/main" id="{00000000-0008-0000-0000-00001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21245500"/>
          <a:ext cx="12763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658</xdr:row>
      <xdr:rowOff>47625</xdr:rowOff>
    </xdr:from>
    <xdr:to>
      <xdr:col>1</xdr:col>
      <xdr:colOff>1285875</xdr:colOff>
      <xdr:row>658</xdr:row>
      <xdr:rowOff>962025</xdr:rowOff>
    </xdr:to>
    <xdr:pic>
      <xdr:nvPicPr>
        <xdr:cNvPr id="763423" name="Рисунок 102" descr="978500033999200004.jpg">
          <a:extLst>
            <a:ext uri="{FF2B5EF4-FFF2-40B4-BE49-F238E27FC236}">
              <a16:creationId xmlns:a16="http://schemas.microsoft.com/office/drawing/2014/main" id="{00000000-0008-0000-0000-00001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22293250"/>
          <a:ext cx="1238250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660</xdr:row>
      <xdr:rowOff>38100</xdr:rowOff>
    </xdr:from>
    <xdr:to>
      <xdr:col>1</xdr:col>
      <xdr:colOff>1285875</xdr:colOff>
      <xdr:row>660</xdr:row>
      <xdr:rowOff>981075</xdr:rowOff>
    </xdr:to>
    <xdr:pic>
      <xdr:nvPicPr>
        <xdr:cNvPr id="763424" name="Рисунок 104" descr="9785912828508.jpg">
          <a:extLst>
            <a:ext uri="{FF2B5EF4-FFF2-40B4-BE49-F238E27FC236}">
              <a16:creationId xmlns:a16="http://schemas.microsoft.com/office/drawing/2014/main" id="{00000000-0008-0000-0000-00002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24341125"/>
          <a:ext cx="127635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661</xdr:row>
      <xdr:rowOff>47625</xdr:rowOff>
    </xdr:from>
    <xdr:to>
      <xdr:col>1</xdr:col>
      <xdr:colOff>1285875</xdr:colOff>
      <xdr:row>661</xdr:row>
      <xdr:rowOff>933450</xdr:rowOff>
    </xdr:to>
    <xdr:pic>
      <xdr:nvPicPr>
        <xdr:cNvPr id="763425" name="Рисунок 105" descr="978500033999200053.jpg">
          <a:extLst>
            <a:ext uri="{FF2B5EF4-FFF2-40B4-BE49-F238E27FC236}">
              <a16:creationId xmlns:a16="http://schemas.microsoft.com/office/drawing/2014/main" id="{00000000-0008-0000-0000-00002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25379350"/>
          <a:ext cx="124777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662</xdr:row>
      <xdr:rowOff>28575</xdr:rowOff>
    </xdr:from>
    <xdr:to>
      <xdr:col>1</xdr:col>
      <xdr:colOff>1285875</xdr:colOff>
      <xdr:row>662</xdr:row>
      <xdr:rowOff>904875</xdr:rowOff>
    </xdr:to>
    <xdr:pic>
      <xdr:nvPicPr>
        <xdr:cNvPr id="763426" name="Рисунок 106" descr="978500033999200027.jpg">
          <a:extLst>
            <a:ext uri="{FF2B5EF4-FFF2-40B4-BE49-F238E27FC236}">
              <a16:creationId xmlns:a16="http://schemas.microsoft.com/office/drawing/2014/main" id="{00000000-0008-0000-0000-00002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26389000"/>
          <a:ext cx="1238250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663</xdr:row>
      <xdr:rowOff>47625</xdr:rowOff>
    </xdr:from>
    <xdr:to>
      <xdr:col>1</xdr:col>
      <xdr:colOff>1285875</xdr:colOff>
      <xdr:row>663</xdr:row>
      <xdr:rowOff>971550</xdr:rowOff>
    </xdr:to>
    <xdr:pic>
      <xdr:nvPicPr>
        <xdr:cNvPr id="763427" name="Рисунок 107" descr="9785912820106.jpg">
          <a:extLst>
            <a:ext uri="{FF2B5EF4-FFF2-40B4-BE49-F238E27FC236}">
              <a16:creationId xmlns:a16="http://schemas.microsoft.com/office/drawing/2014/main" id="{00000000-0008-0000-0000-00002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743675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664</xdr:row>
      <xdr:rowOff>47625</xdr:rowOff>
    </xdr:from>
    <xdr:to>
      <xdr:col>1</xdr:col>
      <xdr:colOff>1285875</xdr:colOff>
      <xdr:row>664</xdr:row>
      <xdr:rowOff>923925</xdr:rowOff>
    </xdr:to>
    <xdr:pic>
      <xdr:nvPicPr>
        <xdr:cNvPr id="763428" name="Рисунок 108" descr="9785912825019.jpg">
          <a:extLst>
            <a:ext uri="{FF2B5EF4-FFF2-40B4-BE49-F238E27FC236}">
              <a16:creationId xmlns:a16="http://schemas.microsoft.com/office/drawing/2014/main" id="{00000000-0008-0000-0000-00002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828465450"/>
          <a:ext cx="1209675" cy="876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665</xdr:row>
      <xdr:rowOff>47625</xdr:rowOff>
    </xdr:from>
    <xdr:to>
      <xdr:col>1</xdr:col>
      <xdr:colOff>1285875</xdr:colOff>
      <xdr:row>665</xdr:row>
      <xdr:rowOff>933450</xdr:rowOff>
    </xdr:to>
    <xdr:pic>
      <xdr:nvPicPr>
        <xdr:cNvPr id="763429" name="Рисунок 109" descr="9785912827686.jpg">
          <a:extLst>
            <a:ext uri="{FF2B5EF4-FFF2-40B4-BE49-F238E27FC236}">
              <a16:creationId xmlns:a16="http://schemas.microsoft.com/office/drawing/2014/main" id="{00000000-0008-0000-0000-00002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29494150"/>
          <a:ext cx="1228725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666</xdr:row>
      <xdr:rowOff>47625</xdr:rowOff>
    </xdr:from>
    <xdr:to>
      <xdr:col>1</xdr:col>
      <xdr:colOff>1285875</xdr:colOff>
      <xdr:row>666</xdr:row>
      <xdr:rowOff>952500</xdr:rowOff>
    </xdr:to>
    <xdr:pic>
      <xdr:nvPicPr>
        <xdr:cNvPr id="763430" name="Рисунок 110" descr="9785912824159.jpg">
          <a:extLst>
            <a:ext uri="{FF2B5EF4-FFF2-40B4-BE49-F238E27FC236}">
              <a16:creationId xmlns:a16="http://schemas.microsoft.com/office/drawing/2014/main" id="{00000000-0008-0000-0000-00002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30522850"/>
          <a:ext cx="1238250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667</xdr:row>
      <xdr:rowOff>47625</xdr:rowOff>
    </xdr:from>
    <xdr:to>
      <xdr:col>1</xdr:col>
      <xdr:colOff>1285875</xdr:colOff>
      <xdr:row>667</xdr:row>
      <xdr:rowOff>971550</xdr:rowOff>
    </xdr:to>
    <xdr:pic>
      <xdr:nvPicPr>
        <xdr:cNvPr id="763431" name="Рисунок 111" descr="978500033999200026.jpg">
          <a:extLst>
            <a:ext uri="{FF2B5EF4-FFF2-40B4-BE49-F238E27FC236}">
              <a16:creationId xmlns:a16="http://schemas.microsoft.com/office/drawing/2014/main" id="{00000000-0008-0000-0000-00002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1551550"/>
          <a:ext cx="126682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668</xdr:row>
      <xdr:rowOff>47625</xdr:rowOff>
    </xdr:from>
    <xdr:to>
      <xdr:col>2</xdr:col>
      <xdr:colOff>0</xdr:colOff>
      <xdr:row>668</xdr:row>
      <xdr:rowOff>1000125</xdr:rowOff>
    </xdr:to>
    <xdr:pic>
      <xdr:nvPicPr>
        <xdr:cNvPr id="763432" name="Рисунок 112" descr="978500033999200020.jpg">
          <a:extLst>
            <a:ext uri="{FF2B5EF4-FFF2-40B4-BE49-F238E27FC236}">
              <a16:creationId xmlns:a16="http://schemas.microsoft.com/office/drawing/2014/main" id="{00000000-0008-0000-0000-00002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2580250"/>
          <a:ext cx="126682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669</xdr:row>
      <xdr:rowOff>28575</xdr:rowOff>
    </xdr:from>
    <xdr:to>
      <xdr:col>1</xdr:col>
      <xdr:colOff>1285875</xdr:colOff>
      <xdr:row>669</xdr:row>
      <xdr:rowOff>933450</xdr:rowOff>
    </xdr:to>
    <xdr:pic>
      <xdr:nvPicPr>
        <xdr:cNvPr id="763433" name="Рисунок 113" descr="9785912827693.jpg">
          <a:extLst>
            <a:ext uri="{FF2B5EF4-FFF2-40B4-BE49-F238E27FC236}">
              <a16:creationId xmlns:a16="http://schemas.microsoft.com/office/drawing/2014/main" id="{00000000-0008-0000-0000-00002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3589900"/>
          <a:ext cx="1228725" cy="9048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671</xdr:row>
      <xdr:rowOff>76200</xdr:rowOff>
    </xdr:from>
    <xdr:to>
      <xdr:col>1</xdr:col>
      <xdr:colOff>1285875</xdr:colOff>
      <xdr:row>671</xdr:row>
      <xdr:rowOff>990600</xdr:rowOff>
    </xdr:to>
    <xdr:pic>
      <xdr:nvPicPr>
        <xdr:cNvPr id="763434" name="Рисунок 115" descr="978500033999200060.jpg">
          <a:extLst>
            <a:ext uri="{FF2B5EF4-FFF2-40B4-BE49-F238E27FC236}">
              <a16:creationId xmlns:a16="http://schemas.microsoft.com/office/drawing/2014/main" id="{00000000-0008-0000-0000-00002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835694925"/>
          <a:ext cx="12287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672</xdr:row>
      <xdr:rowOff>47625</xdr:rowOff>
    </xdr:from>
    <xdr:to>
      <xdr:col>1</xdr:col>
      <xdr:colOff>1285875</xdr:colOff>
      <xdr:row>672</xdr:row>
      <xdr:rowOff>990600</xdr:rowOff>
    </xdr:to>
    <xdr:pic>
      <xdr:nvPicPr>
        <xdr:cNvPr id="763435" name="Рисунок 116" descr="978500033999200050.jpg">
          <a:extLst>
            <a:ext uri="{FF2B5EF4-FFF2-40B4-BE49-F238E27FC236}">
              <a16:creationId xmlns:a16="http://schemas.microsoft.com/office/drawing/2014/main" id="{00000000-0008-0000-0000-00002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6695050"/>
          <a:ext cx="1276350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674</xdr:row>
      <xdr:rowOff>104775</xdr:rowOff>
    </xdr:from>
    <xdr:to>
      <xdr:col>1</xdr:col>
      <xdr:colOff>1352550</xdr:colOff>
      <xdr:row>675</xdr:row>
      <xdr:rowOff>28575</xdr:rowOff>
    </xdr:to>
    <xdr:pic>
      <xdr:nvPicPr>
        <xdr:cNvPr id="763436" name="Рисунок 118" descr="978500033999200051.jpg">
          <a:extLst>
            <a:ext uri="{FF2B5EF4-FFF2-40B4-BE49-F238E27FC236}">
              <a16:creationId xmlns:a16="http://schemas.microsoft.com/office/drawing/2014/main" id="{00000000-0008-0000-0000-00002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38809600"/>
          <a:ext cx="1266825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675</xdr:row>
      <xdr:rowOff>104775</xdr:rowOff>
    </xdr:from>
    <xdr:to>
      <xdr:col>1</xdr:col>
      <xdr:colOff>1285875</xdr:colOff>
      <xdr:row>675</xdr:row>
      <xdr:rowOff>1028700</xdr:rowOff>
    </xdr:to>
    <xdr:pic>
      <xdr:nvPicPr>
        <xdr:cNvPr id="763437" name="Рисунок 119" descr="978500033999200049.jpg">
          <a:extLst>
            <a:ext uri="{FF2B5EF4-FFF2-40B4-BE49-F238E27FC236}">
              <a16:creationId xmlns:a16="http://schemas.microsoft.com/office/drawing/2014/main" id="{00000000-0008-0000-0000-00002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39838300"/>
          <a:ext cx="1247775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632</xdr:row>
      <xdr:rowOff>9525</xdr:rowOff>
    </xdr:from>
    <xdr:to>
      <xdr:col>1</xdr:col>
      <xdr:colOff>1285875</xdr:colOff>
      <xdr:row>632</xdr:row>
      <xdr:rowOff>962025</xdr:rowOff>
    </xdr:to>
    <xdr:pic>
      <xdr:nvPicPr>
        <xdr:cNvPr id="763438" name="Рисунок 913" descr="9785912820182.jpg">
          <a:extLst>
            <a:ext uri="{FF2B5EF4-FFF2-40B4-BE49-F238E27FC236}">
              <a16:creationId xmlns:a16="http://schemas.microsoft.com/office/drawing/2014/main" id="{00000000-0008-0000-0000-00002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79811750"/>
          <a:ext cx="1276350" cy="952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333375</xdr:colOff>
      <xdr:row>694</xdr:row>
      <xdr:rowOff>38100</xdr:rowOff>
    </xdr:from>
    <xdr:to>
      <xdr:col>1</xdr:col>
      <xdr:colOff>1009650</xdr:colOff>
      <xdr:row>694</xdr:row>
      <xdr:rowOff>1409700</xdr:rowOff>
    </xdr:to>
    <xdr:pic>
      <xdr:nvPicPr>
        <xdr:cNvPr id="763439" name="Рисунок 120" descr="9785912823183.jpg">
          <a:extLst>
            <a:ext uri="{FF2B5EF4-FFF2-40B4-BE49-F238E27FC236}">
              <a16:creationId xmlns:a16="http://schemas.microsoft.com/office/drawing/2014/main" id="{00000000-0008-0000-0000-00002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842714850"/>
          <a:ext cx="676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352425</xdr:colOff>
      <xdr:row>695</xdr:row>
      <xdr:rowOff>76200</xdr:rowOff>
    </xdr:from>
    <xdr:to>
      <xdr:col>1</xdr:col>
      <xdr:colOff>971550</xdr:colOff>
      <xdr:row>695</xdr:row>
      <xdr:rowOff>1371600</xdr:rowOff>
    </xdr:to>
    <xdr:pic>
      <xdr:nvPicPr>
        <xdr:cNvPr id="763440" name="Рисунок 123" descr="9785912821448.jpg">
          <a:extLst>
            <a:ext uri="{FF2B5EF4-FFF2-40B4-BE49-F238E27FC236}">
              <a16:creationId xmlns:a16="http://schemas.microsoft.com/office/drawing/2014/main" id="{00000000-0008-0000-0000-00003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44172175"/>
          <a:ext cx="619125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304800</xdr:colOff>
      <xdr:row>696</xdr:row>
      <xdr:rowOff>28575</xdr:rowOff>
    </xdr:from>
    <xdr:to>
      <xdr:col>1</xdr:col>
      <xdr:colOff>1009650</xdr:colOff>
      <xdr:row>696</xdr:row>
      <xdr:rowOff>1400175</xdr:rowOff>
    </xdr:to>
    <xdr:pic>
      <xdr:nvPicPr>
        <xdr:cNvPr id="763441" name="Рисунок 124" descr="978500033999200007.jpg">
          <a:extLst>
            <a:ext uri="{FF2B5EF4-FFF2-40B4-BE49-F238E27FC236}">
              <a16:creationId xmlns:a16="http://schemas.microsoft.com/office/drawing/2014/main" id="{00000000-0008-0000-0000-00003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845543775"/>
          <a:ext cx="704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504825</xdr:colOff>
      <xdr:row>698</xdr:row>
      <xdr:rowOff>9525</xdr:rowOff>
    </xdr:from>
    <xdr:to>
      <xdr:col>1</xdr:col>
      <xdr:colOff>742950</xdr:colOff>
      <xdr:row>698</xdr:row>
      <xdr:rowOff>1381125</xdr:rowOff>
    </xdr:to>
    <xdr:pic>
      <xdr:nvPicPr>
        <xdr:cNvPr id="763442" name="Рисунок 125" descr="9785912822971.jpg">
          <a:extLst>
            <a:ext uri="{FF2B5EF4-FFF2-40B4-BE49-F238E27FC236}">
              <a16:creationId xmlns:a16="http://schemas.microsoft.com/office/drawing/2014/main" id="{00000000-0008-0000-0000-00003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48363175"/>
          <a:ext cx="2381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699</xdr:row>
      <xdr:rowOff>85725</xdr:rowOff>
    </xdr:from>
    <xdr:to>
      <xdr:col>1</xdr:col>
      <xdr:colOff>742950</xdr:colOff>
      <xdr:row>699</xdr:row>
      <xdr:rowOff>1381125</xdr:rowOff>
    </xdr:to>
    <xdr:pic>
      <xdr:nvPicPr>
        <xdr:cNvPr id="763443" name="Рисунок 126" descr="978500033999200055.jpg">
          <a:extLst>
            <a:ext uri="{FF2B5EF4-FFF2-40B4-BE49-F238E27FC236}">
              <a16:creationId xmlns:a16="http://schemas.microsoft.com/office/drawing/2014/main" id="{00000000-0008-0000-0000-00003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49858600"/>
          <a:ext cx="20955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700</xdr:row>
      <xdr:rowOff>57150</xdr:rowOff>
    </xdr:from>
    <xdr:to>
      <xdr:col>1</xdr:col>
      <xdr:colOff>742950</xdr:colOff>
      <xdr:row>700</xdr:row>
      <xdr:rowOff>1352550</xdr:rowOff>
    </xdr:to>
    <xdr:pic>
      <xdr:nvPicPr>
        <xdr:cNvPr id="763444" name="Рисунок 127" descr="978500033999200012.jpg">
          <a:extLst>
            <a:ext uri="{FF2B5EF4-FFF2-40B4-BE49-F238E27FC236}">
              <a16:creationId xmlns:a16="http://schemas.microsoft.com/office/drawing/2014/main" id="{00000000-0008-0000-0000-00003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51249250"/>
          <a:ext cx="20955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504825</xdr:colOff>
      <xdr:row>701</xdr:row>
      <xdr:rowOff>57150</xdr:rowOff>
    </xdr:from>
    <xdr:to>
      <xdr:col>1</xdr:col>
      <xdr:colOff>771525</xdr:colOff>
      <xdr:row>701</xdr:row>
      <xdr:rowOff>1352550</xdr:rowOff>
    </xdr:to>
    <xdr:pic>
      <xdr:nvPicPr>
        <xdr:cNvPr id="763445" name="Рисунок 128" descr="9785912825163.jpg">
          <a:extLst>
            <a:ext uri="{FF2B5EF4-FFF2-40B4-BE49-F238E27FC236}">
              <a16:creationId xmlns:a16="http://schemas.microsoft.com/office/drawing/2014/main" id="{00000000-0008-0000-0000-00003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52668475"/>
          <a:ext cx="26670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514350</xdr:colOff>
      <xdr:row>702</xdr:row>
      <xdr:rowOff>104775</xdr:rowOff>
    </xdr:from>
    <xdr:to>
      <xdr:col>1</xdr:col>
      <xdr:colOff>762000</xdr:colOff>
      <xdr:row>702</xdr:row>
      <xdr:rowOff>1400175</xdr:rowOff>
    </xdr:to>
    <xdr:pic>
      <xdr:nvPicPr>
        <xdr:cNvPr id="763446" name="Рисунок 129" descr="9785912821455.jpg">
          <a:extLst>
            <a:ext uri="{FF2B5EF4-FFF2-40B4-BE49-F238E27FC236}">
              <a16:creationId xmlns:a16="http://schemas.microsoft.com/office/drawing/2014/main" id="{00000000-0008-0000-0000-00003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54135325"/>
          <a:ext cx="247650" cy="1295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514350</xdr:colOff>
      <xdr:row>703</xdr:row>
      <xdr:rowOff>76200</xdr:rowOff>
    </xdr:from>
    <xdr:to>
      <xdr:col>1</xdr:col>
      <xdr:colOff>723900</xdr:colOff>
      <xdr:row>703</xdr:row>
      <xdr:rowOff>1333500</xdr:rowOff>
    </xdr:to>
    <xdr:pic>
      <xdr:nvPicPr>
        <xdr:cNvPr id="763447" name="Рисунок 130" descr="978500033999200056.jpg">
          <a:extLst>
            <a:ext uri="{FF2B5EF4-FFF2-40B4-BE49-F238E27FC236}">
              <a16:creationId xmlns:a16="http://schemas.microsoft.com/office/drawing/2014/main" id="{00000000-0008-0000-0000-00003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55525975"/>
          <a:ext cx="2095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485775</xdr:colOff>
      <xdr:row>704</xdr:row>
      <xdr:rowOff>57150</xdr:rowOff>
    </xdr:from>
    <xdr:to>
      <xdr:col>1</xdr:col>
      <xdr:colOff>733425</xdr:colOff>
      <xdr:row>704</xdr:row>
      <xdr:rowOff>1381125</xdr:rowOff>
    </xdr:to>
    <xdr:pic>
      <xdr:nvPicPr>
        <xdr:cNvPr id="763448" name="Рисунок 131" descr="9785912825835.jpg">
          <a:extLst>
            <a:ext uri="{FF2B5EF4-FFF2-40B4-BE49-F238E27FC236}">
              <a16:creationId xmlns:a16="http://schemas.microsoft.com/office/drawing/2014/main" id="{00000000-0008-0000-0000-00003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56926150"/>
          <a:ext cx="24765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514350</xdr:colOff>
      <xdr:row>704</xdr:row>
      <xdr:rowOff>1400175</xdr:rowOff>
    </xdr:from>
    <xdr:to>
      <xdr:col>1</xdr:col>
      <xdr:colOff>771525</xdr:colOff>
      <xdr:row>705</xdr:row>
      <xdr:rowOff>1400175</xdr:rowOff>
    </xdr:to>
    <xdr:pic>
      <xdr:nvPicPr>
        <xdr:cNvPr id="763449" name="Рисунок 132" descr="9785912822681.jpg">
          <a:extLst>
            <a:ext uri="{FF2B5EF4-FFF2-40B4-BE49-F238E27FC236}">
              <a16:creationId xmlns:a16="http://schemas.microsoft.com/office/drawing/2014/main" id="{00000000-0008-0000-0000-00003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858269175"/>
          <a:ext cx="25717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552450</xdr:colOff>
      <xdr:row>706</xdr:row>
      <xdr:rowOff>19050</xdr:rowOff>
    </xdr:from>
    <xdr:to>
      <xdr:col>1</xdr:col>
      <xdr:colOff>762000</xdr:colOff>
      <xdr:row>706</xdr:row>
      <xdr:rowOff>1295400</xdr:rowOff>
    </xdr:to>
    <xdr:pic>
      <xdr:nvPicPr>
        <xdr:cNvPr id="763450" name="Рисунок 133" descr="9785912827457.jpg">
          <a:extLst>
            <a:ext uri="{FF2B5EF4-FFF2-40B4-BE49-F238E27FC236}">
              <a16:creationId xmlns:a16="http://schemas.microsoft.com/office/drawing/2014/main" id="{00000000-0008-0000-0000-00003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859726500"/>
          <a:ext cx="209550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707</xdr:row>
      <xdr:rowOff>9525</xdr:rowOff>
    </xdr:from>
    <xdr:to>
      <xdr:col>1</xdr:col>
      <xdr:colOff>771525</xdr:colOff>
      <xdr:row>707</xdr:row>
      <xdr:rowOff>1381125</xdr:rowOff>
    </xdr:to>
    <xdr:pic>
      <xdr:nvPicPr>
        <xdr:cNvPr id="763451" name="Рисунок 134" descr="9785912828355.jpg">
          <a:extLst>
            <a:ext uri="{FF2B5EF4-FFF2-40B4-BE49-F238E27FC236}">
              <a16:creationId xmlns:a16="http://schemas.microsoft.com/office/drawing/2014/main" id="{00000000-0008-0000-0000-00003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861136200"/>
          <a:ext cx="2381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485775</xdr:colOff>
      <xdr:row>708</xdr:row>
      <xdr:rowOff>38100</xdr:rowOff>
    </xdr:from>
    <xdr:to>
      <xdr:col>1</xdr:col>
      <xdr:colOff>752475</xdr:colOff>
      <xdr:row>708</xdr:row>
      <xdr:rowOff>1343025</xdr:rowOff>
    </xdr:to>
    <xdr:pic>
      <xdr:nvPicPr>
        <xdr:cNvPr id="763452" name="Рисунок 135" descr="978500033999200058.jpg">
          <a:extLst>
            <a:ext uri="{FF2B5EF4-FFF2-40B4-BE49-F238E27FC236}">
              <a16:creationId xmlns:a16="http://schemas.microsoft.com/office/drawing/2014/main" id="{00000000-0008-0000-0000-00003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862584000"/>
          <a:ext cx="26670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466725</xdr:colOff>
      <xdr:row>709</xdr:row>
      <xdr:rowOff>0</xdr:rowOff>
    </xdr:from>
    <xdr:to>
      <xdr:col>1</xdr:col>
      <xdr:colOff>714375</xdr:colOff>
      <xdr:row>709</xdr:row>
      <xdr:rowOff>1333500</xdr:rowOff>
    </xdr:to>
    <xdr:pic>
      <xdr:nvPicPr>
        <xdr:cNvPr id="763453" name="Рисунок 136" descr="978500033999200008.jpg">
          <a:extLst>
            <a:ext uri="{FF2B5EF4-FFF2-40B4-BE49-F238E27FC236}">
              <a16:creationId xmlns:a16="http://schemas.microsoft.com/office/drawing/2014/main" id="{00000000-0008-0000-0000-00003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63965125"/>
          <a:ext cx="247650" cy="1028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713</xdr:row>
      <xdr:rowOff>66675</xdr:rowOff>
    </xdr:from>
    <xdr:to>
      <xdr:col>2</xdr:col>
      <xdr:colOff>0</xdr:colOff>
      <xdr:row>713</xdr:row>
      <xdr:rowOff>895350</xdr:rowOff>
    </xdr:to>
    <xdr:pic>
      <xdr:nvPicPr>
        <xdr:cNvPr id="763454" name="Рисунок 138" descr="9785912821431.jpg">
          <a:extLst>
            <a:ext uri="{FF2B5EF4-FFF2-40B4-BE49-F238E27FC236}">
              <a16:creationId xmlns:a16="http://schemas.microsoft.com/office/drawing/2014/main" id="{00000000-0008-0000-0000-00003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3" y="875080800"/>
          <a:ext cx="1238250" cy="828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50006</xdr:colOff>
      <xdr:row>716</xdr:row>
      <xdr:rowOff>104775</xdr:rowOff>
    </xdr:from>
    <xdr:to>
      <xdr:col>2</xdr:col>
      <xdr:colOff>11906</xdr:colOff>
      <xdr:row>716</xdr:row>
      <xdr:rowOff>419100</xdr:rowOff>
    </xdr:to>
    <xdr:pic>
      <xdr:nvPicPr>
        <xdr:cNvPr id="763456" name="Рисунок 141" descr="978500033999200009.jpg">
          <a:extLst>
            <a:ext uri="{FF2B5EF4-FFF2-40B4-BE49-F238E27FC236}">
              <a16:creationId xmlns:a16="http://schemas.microsoft.com/office/drawing/2014/main" id="{00000000-0008-0000-0000-00004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94" y="877607306"/>
          <a:ext cx="1247775" cy="3143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711</xdr:row>
      <xdr:rowOff>9525</xdr:rowOff>
    </xdr:from>
    <xdr:to>
      <xdr:col>1</xdr:col>
      <xdr:colOff>1257300</xdr:colOff>
      <xdr:row>712</xdr:row>
      <xdr:rowOff>9525</xdr:rowOff>
    </xdr:to>
    <xdr:pic>
      <xdr:nvPicPr>
        <xdr:cNvPr id="763457" name="Рисунок 979" descr="Расписание уроков 978912829992 00062.jpg">
          <a:extLst>
            <a:ext uri="{FF2B5EF4-FFF2-40B4-BE49-F238E27FC236}">
              <a16:creationId xmlns:a16="http://schemas.microsoft.com/office/drawing/2014/main" id="{00000000-0008-0000-0000-00004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66422575"/>
          <a:ext cx="116205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712</xdr:row>
      <xdr:rowOff>0</xdr:rowOff>
    </xdr:from>
    <xdr:to>
      <xdr:col>1</xdr:col>
      <xdr:colOff>1247775</xdr:colOff>
      <xdr:row>713</xdr:row>
      <xdr:rowOff>0</xdr:rowOff>
    </xdr:to>
    <xdr:pic>
      <xdr:nvPicPr>
        <xdr:cNvPr id="763458" name="Рисунок 980" descr="Расписание уроков 978912829992 00061.jpg">
          <a:extLst>
            <a:ext uri="{FF2B5EF4-FFF2-40B4-BE49-F238E27FC236}">
              <a16:creationId xmlns:a16="http://schemas.microsoft.com/office/drawing/2014/main" id="{00000000-0008-0000-0000-00004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867832275"/>
          <a:ext cx="1114425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820</xdr:row>
      <xdr:rowOff>361950</xdr:rowOff>
    </xdr:from>
    <xdr:to>
      <xdr:col>2</xdr:col>
      <xdr:colOff>9525</xdr:colOff>
      <xdr:row>820</xdr:row>
      <xdr:rowOff>1276350</xdr:rowOff>
    </xdr:to>
    <xdr:pic>
      <xdr:nvPicPr>
        <xdr:cNvPr id="763459" name="Рисунок 147" descr="9785000337004.jpg">
          <a:extLst>
            <a:ext uri="{FF2B5EF4-FFF2-40B4-BE49-F238E27FC236}">
              <a16:creationId xmlns:a16="http://schemas.microsoft.com/office/drawing/2014/main" id="{00000000-0008-0000-0000-00004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77223925"/>
          <a:ext cx="1266825" cy="9144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</xdr:colOff>
      <xdr:row>821</xdr:row>
      <xdr:rowOff>240506</xdr:rowOff>
    </xdr:from>
    <xdr:to>
      <xdr:col>1</xdr:col>
      <xdr:colOff>1262062</xdr:colOff>
      <xdr:row>821</xdr:row>
      <xdr:rowOff>1183481</xdr:rowOff>
    </xdr:to>
    <xdr:pic>
      <xdr:nvPicPr>
        <xdr:cNvPr id="763460" name="Рисунок 148" descr="9785000336991.jpg">
          <a:extLst>
            <a:ext uri="{FF2B5EF4-FFF2-40B4-BE49-F238E27FC236}">
              <a16:creationId xmlns:a16="http://schemas.microsoft.com/office/drawing/2014/main" id="{00000000-0008-0000-0000-00004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034798381"/>
          <a:ext cx="1247775" cy="942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30956</xdr:colOff>
      <xdr:row>721</xdr:row>
      <xdr:rowOff>35719</xdr:rowOff>
    </xdr:from>
    <xdr:to>
      <xdr:col>1</xdr:col>
      <xdr:colOff>1250156</xdr:colOff>
      <xdr:row>721</xdr:row>
      <xdr:rowOff>1207294</xdr:rowOff>
    </xdr:to>
    <xdr:pic>
      <xdr:nvPicPr>
        <xdr:cNvPr id="763461" name="Рисунок 600" descr="инструмен.jpg">
          <a:extLst>
            <a:ext uri="{FF2B5EF4-FFF2-40B4-BE49-F238E27FC236}">
              <a16:creationId xmlns:a16="http://schemas.microsoft.com/office/drawing/2014/main" id="{00000000-0008-0000-0000-00004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44" y="881193469"/>
          <a:ext cx="121920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722</xdr:row>
      <xdr:rowOff>28575</xdr:rowOff>
    </xdr:from>
    <xdr:to>
      <xdr:col>1</xdr:col>
      <xdr:colOff>1250156</xdr:colOff>
      <xdr:row>722</xdr:row>
      <xdr:rowOff>1143000</xdr:rowOff>
    </xdr:to>
    <xdr:pic>
      <xdr:nvPicPr>
        <xdr:cNvPr id="763462" name="Рисунок 597" descr="муз.инструмен.jpg">
          <a:extLst>
            <a:ext uri="{FF2B5EF4-FFF2-40B4-BE49-F238E27FC236}">
              <a16:creationId xmlns:a16="http://schemas.microsoft.com/office/drawing/2014/main" id="{00000000-0008-0000-0000-00004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883686638"/>
          <a:ext cx="1190625" cy="11144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723</xdr:row>
      <xdr:rowOff>52387</xdr:rowOff>
    </xdr:from>
    <xdr:to>
      <xdr:col>2</xdr:col>
      <xdr:colOff>0</xdr:colOff>
      <xdr:row>723</xdr:row>
      <xdr:rowOff>1052512</xdr:rowOff>
    </xdr:to>
    <xdr:pic>
      <xdr:nvPicPr>
        <xdr:cNvPr id="763463" name="Рисунок 109" descr="обуч сапог.jpg">
          <a:extLst>
            <a:ext uri="{FF2B5EF4-FFF2-40B4-BE49-F238E27FC236}">
              <a16:creationId xmlns:a16="http://schemas.microsoft.com/office/drawing/2014/main" id="{00000000-0008-0000-0000-00004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884912981"/>
          <a:ext cx="1247775" cy="1000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724</xdr:row>
      <xdr:rowOff>40482</xdr:rowOff>
    </xdr:from>
    <xdr:to>
      <xdr:col>2</xdr:col>
      <xdr:colOff>23813</xdr:colOff>
      <xdr:row>724</xdr:row>
      <xdr:rowOff>1069182</xdr:rowOff>
    </xdr:to>
    <xdr:pic>
      <xdr:nvPicPr>
        <xdr:cNvPr id="763464" name="Рисунок 13" descr="Предм лич гиг О.jpg">
          <a:extLst>
            <a:ext uri="{FF2B5EF4-FFF2-40B4-BE49-F238E27FC236}">
              <a16:creationId xmlns:a16="http://schemas.microsoft.com/office/drawing/2014/main" id="{00000000-0008-0000-0000-00004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886044076"/>
          <a:ext cx="1238250" cy="1028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54769</xdr:colOff>
      <xdr:row>726</xdr:row>
      <xdr:rowOff>47624</xdr:rowOff>
    </xdr:from>
    <xdr:to>
      <xdr:col>1</xdr:col>
      <xdr:colOff>1254919</xdr:colOff>
      <xdr:row>726</xdr:row>
      <xdr:rowOff>1171574</xdr:rowOff>
    </xdr:to>
    <xdr:pic>
      <xdr:nvPicPr>
        <xdr:cNvPr id="763466" name="Рисунок 150" descr="9785912829130.jpg">
          <a:extLst>
            <a:ext uri="{FF2B5EF4-FFF2-40B4-BE49-F238E27FC236}">
              <a16:creationId xmlns:a16="http://schemas.microsoft.com/office/drawing/2014/main" id="{00000000-0008-0000-0000-00004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957" y="887670468"/>
          <a:ext cx="1200150" cy="11239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727</xdr:row>
      <xdr:rowOff>23813</xdr:rowOff>
    </xdr:from>
    <xdr:to>
      <xdr:col>2</xdr:col>
      <xdr:colOff>0</xdr:colOff>
      <xdr:row>727</xdr:row>
      <xdr:rowOff>1195388</xdr:rowOff>
    </xdr:to>
    <xdr:pic>
      <xdr:nvPicPr>
        <xdr:cNvPr id="763467" name="Рисунок 151" descr="9785912829161.jpg">
          <a:extLst>
            <a:ext uri="{FF2B5EF4-FFF2-40B4-BE49-F238E27FC236}">
              <a16:creationId xmlns:a16="http://schemas.microsoft.com/office/drawing/2014/main" id="{00000000-0008-0000-0000-00004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3" y="888861094"/>
          <a:ext cx="121920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728</xdr:row>
      <xdr:rowOff>38100</xdr:rowOff>
    </xdr:from>
    <xdr:to>
      <xdr:col>2</xdr:col>
      <xdr:colOff>0</xdr:colOff>
      <xdr:row>728</xdr:row>
      <xdr:rowOff>1171575</xdr:rowOff>
    </xdr:to>
    <xdr:pic>
      <xdr:nvPicPr>
        <xdr:cNvPr id="763468" name="Рисунок 152" descr="9785912828096.jpg">
          <a:extLst>
            <a:ext uri="{FF2B5EF4-FFF2-40B4-BE49-F238E27FC236}">
              <a16:creationId xmlns:a16="http://schemas.microsoft.com/office/drawing/2014/main" id="{00000000-0008-0000-0000-00004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8" y="890089819"/>
          <a:ext cx="1266825" cy="11334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729</xdr:row>
      <xdr:rowOff>33337</xdr:rowOff>
    </xdr:from>
    <xdr:to>
      <xdr:col>2</xdr:col>
      <xdr:colOff>0</xdr:colOff>
      <xdr:row>729</xdr:row>
      <xdr:rowOff>1147762</xdr:rowOff>
    </xdr:to>
    <xdr:pic>
      <xdr:nvPicPr>
        <xdr:cNvPr id="763469" name="Рисунок 153" descr="9785912827549.jpg">
          <a:extLst>
            <a:ext uri="{FF2B5EF4-FFF2-40B4-BE49-F238E27FC236}">
              <a16:creationId xmlns:a16="http://schemas.microsoft.com/office/drawing/2014/main" id="{00000000-0008-0000-0000-00004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8" y="891299493"/>
          <a:ext cx="1228725" cy="11144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730</xdr:row>
      <xdr:rowOff>76200</xdr:rowOff>
    </xdr:from>
    <xdr:to>
      <xdr:col>1</xdr:col>
      <xdr:colOff>1285875</xdr:colOff>
      <xdr:row>730</xdr:row>
      <xdr:rowOff>1285875</xdr:rowOff>
    </xdr:to>
    <xdr:pic>
      <xdr:nvPicPr>
        <xdr:cNvPr id="763470" name="Рисунок 154" descr="9785912827556.jpg">
          <a:extLst>
            <a:ext uri="{FF2B5EF4-FFF2-40B4-BE49-F238E27FC236}">
              <a16:creationId xmlns:a16="http://schemas.microsoft.com/office/drawing/2014/main" id="{00000000-0008-0000-0000-00004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3435475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731</xdr:row>
      <xdr:rowOff>57150</xdr:rowOff>
    </xdr:from>
    <xdr:to>
      <xdr:col>1</xdr:col>
      <xdr:colOff>1285875</xdr:colOff>
      <xdr:row>731</xdr:row>
      <xdr:rowOff>1276350</xdr:rowOff>
    </xdr:to>
    <xdr:pic>
      <xdr:nvPicPr>
        <xdr:cNvPr id="763472" name="Рисунок 155" descr="9785000337073.jpg">
          <a:extLst>
            <a:ext uri="{FF2B5EF4-FFF2-40B4-BE49-F238E27FC236}">
              <a16:creationId xmlns:a16="http://schemas.microsoft.com/office/drawing/2014/main" id="{00000000-0008-0000-0000-00005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96254875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26194</xdr:colOff>
      <xdr:row>732</xdr:row>
      <xdr:rowOff>100012</xdr:rowOff>
    </xdr:from>
    <xdr:to>
      <xdr:col>1</xdr:col>
      <xdr:colOff>1273969</xdr:colOff>
      <xdr:row>732</xdr:row>
      <xdr:rowOff>1319212</xdr:rowOff>
    </xdr:to>
    <xdr:pic>
      <xdr:nvPicPr>
        <xdr:cNvPr id="763473" name="Рисунок 156" descr="9785912827587.jpg">
          <a:extLst>
            <a:ext uri="{FF2B5EF4-FFF2-40B4-BE49-F238E27FC236}">
              <a16:creationId xmlns:a16="http://schemas.microsoft.com/office/drawing/2014/main" id="{00000000-0008-0000-0000-00005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2" y="916869356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733</xdr:row>
      <xdr:rowOff>85725</xdr:rowOff>
    </xdr:from>
    <xdr:to>
      <xdr:col>1</xdr:col>
      <xdr:colOff>1285875</xdr:colOff>
      <xdr:row>733</xdr:row>
      <xdr:rowOff>1276350</xdr:rowOff>
    </xdr:to>
    <xdr:pic>
      <xdr:nvPicPr>
        <xdr:cNvPr id="763474" name="Рисунок 157" descr="9785912826719.jpg">
          <a:extLst>
            <a:ext uri="{FF2B5EF4-FFF2-40B4-BE49-F238E27FC236}">
              <a16:creationId xmlns:a16="http://schemas.microsoft.com/office/drawing/2014/main" id="{00000000-0008-0000-0000-00005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99121900"/>
          <a:ext cx="124777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734</xdr:row>
      <xdr:rowOff>57150</xdr:rowOff>
    </xdr:from>
    <xdr:to>
      <xdr:col>1</xdr:col>
      <xdr:colOff>1285875</xdr:colOff>
      <xdr:row>734</xdr:row>
      <xdr:rowOff>1295400</xdr:rowOff>
    </xdr:to>
    <xdr:pic>
      <xdr:nvPicPr>
        <xdr:cNvPr id="763475" name="Рисунок 158" descr="9785912828430.jpg">
          <a:extLst>
            <a:ext uri="{FF2B5EF4-FFF2-40B4-BE49-F238E27FC236}">
              <a16:creationId xmlns:a16="http://schemas.microsoft.com/office/drawing/2014/main" id="{00000000-0008-0000-0000-00005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0051255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735</xdr:row>
      <xdr:rowOff>104775</xdr:rowOff>
    </xdr:from>
    <xdr:to>
      <xdr:col>1</xdr:col>
      <xdr:colOff>1285875</xdr:colOff>
      <xdr:row>735</xdr:row>
      <xdr:rowOff>1323975</xdr:rowOff>
    </xdr:to>
    <xdr:pic>
      <xdr:nvPicPr>
        <xdr:cNvPr id="763476" name="Рисунок 159" descr="9785912829116.jpg">
          <a:extLst>
            <a:ext uri="{FF2B5EF4-FFF2-40B4-BE49-F238E27FC236}">
              <a16:creationId xmlns:a16="http://schemas.microsoft.com/office/drawing/2014/main" id="{00000000-0008-0000-0000-00005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1979400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736</xdr:row>
      <xdr:rowOff>76200</xdr:rowOff>
    </xdr:from>
    <xdr:to>
      <xdr:col>1</xdr:col>
      <xdr:colOff>1285875</xdr:colOff>
      <xdr:row>736</xdr:row>
      <xdr:rowOff>1276350</xdr:rowOff>
    </xdr:to>
    <xdr:pic>
      <xdr:nvPicPr>
        <xdr:cNvPr id="763477" name="Рисунок 160" descr="9785912829086.jpg">
          <a:extLst>
            <a:ext uri="{FF2B5EF4-FFF2-40B4-BE49-F238E27FC236}">
              <a16:creationId xmlns:a16="http://schemas.microsoft.com/office/drawing/2014/main" id="{00000000-0008-0000-0000-00005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03370050"/>
          <a:ext cx="1247775" cy="12001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737</xdr:row>
      <xdr:rowOff>85725</xdr:rowOff>
    </xdr:from>
    <xdr:to>
      <xdr:col>1</xdr:col>
      <xdr:colOff>1285875</xdr:colOff>
      <xdr:row>737</xdr:row>
      <xdr:rowOff>1323975</xdr:rowOff>
    </xdr:to>
    <xdr:pic>
      <xdr:nvPicPr>
        <xdr:cNvPr id="763478" name="Рисунок 161" descr="9785912828102.jpg">
          <a:extLst>
            <a:ext uri="{FF2B5EF4-FFF2-40B4-BE49-F238E27FC236}">
              <a16:creationId xmlns:a16="http://schemas.microsoft.com/office/drawing/2014/main" id="{00000000-0008-0000-0000-00005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04798800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739</xdr:row>
      <xdr:rowOff>104775</xdr:rowOff>
    </xdr:from>
    <xdr:to>
      <xdr:col>1</xdr:col>
      <xdr:colOff>1285875</xdr:colOff>
      <xdr:row>739</xdr:row>
      <xdr:rowOff>1323975</xdr:rowOff>
    </xdr:to>
    <xdr:pic>
      <xdr:nvPicPr>
        <xdr:cNvPr id="763479" name="Рисунок 162" descr="9785912826672.jpg">
          <a:extLst>
            <a:ext uri="{FF2B5EF4-FFF2-40B4-BE49-F238E27FC236}">
              <a16:creationId xmlns:a16="http://schemas.microsoft.com/office/drawing/2014/main" id="{00000000-0008-0000-0000-00005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7656300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742</xdr:row>
      <xdr:rowOff>57150</xdr:rowOff>
    </xdr:from>
    <xdr:to>
      <xdr:col>1</xdr:col>
      <xdr:colOff>1285875</xdr:colOff>
      <xdr:row>742</xdr:row>
      <xdr:rowOff>1295400</xdr:rowOff>
    </xdr:to>
    <xdr:pic>
      <xdr:nvPicPr>
        <xdr:cNvPr id="763481" name="Рисунок 164" descr="9785912826641.jpg">
          <a:extLst>
            <a:ext uri="{FF2B5EF4-FFF2-40B4-BE49-F238E27FC236}">
              <a16:creationId xmlns:a16="http://schemas.microsoft.com/office/drawing/2014/main" id="{00000000-0008-0000-0000-00005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13285575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743</xdr:row>
      <xdr:rowOff>85725</xdr:rowOff>
    </xdr:from>
    <xdr:to>
      <xdr:col>1</xdr:col>
      <xdr:colOff>1285875</xdr:colOff>
      <xdr:row>743</xdr:row>
      <xdr:rowOff>1333500</xdr:rowOff>
    </xdr:to>
    <xdr:pic>
      <xdr:nvPicPr>
        <xdr:cNvPr id="763482" name="Рисунок 165" descr="9785912828256.jpg">
          <a:extLst>
            <a:ext uri="{FF2B5EF4-FFF2-40B4-BE49-F238E27FC236}">
              <a16:creationId xmlns:a16="http://schemas.microsoft.com/office/drawing/2014/main" id="{00000000-0008-0000-0000-00005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14733375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744</xdr:row>
      <xdr:rowOff>104775</xdr:rowOff>
    </xdr:from>
    <xdr:to>
      <xdr:col>1</xdr:col>
      <xdr:colOff>1285875</xdr:colOff>
      <xdr:row>744</xdr:row>
      <xdr:rowOff>1323975</xdr:rowOff>
    </xdr:to>
    <xdr:pic>
      <xdr:nvPicPr>
        <xdr:cNvPr id="763483" name="Рисунок 166" descr="9785912829093.jpg">
          <a:extLst>
            <a:ext uri="{FF2B5EF4-FFF2-40B4-BE49-F238E27FC236}">
              <a16:creationId xmlns:a16="http://schemas.microsoft.com/office/drawing/2014/main" id="{00000000-0008-0000-0000-00005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16171650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745</xdr:row>
      <xdr:rowOff>104775</xdr:rowOff>
    </xdr:from>
    <xdr:to>
      <xdr:col>1</xdr:col>
      <xdr:colOff>1285875</xdr:colOff>
      <xdr:row>745</xdr:row>
      <xdr:rowOff>1323975</xdr:rowOff>
    </xdr:to>
    <xdr:pic>
      <xdr:nvPicPr>
        <xdr:cNvPr id="763484" name="Рисунок 167" descr="9785912829123.jpg">
          <a:extLst>
            <a:ext uri="{FF2B5EF4-FFF2-40B4-BE49-F238E27FC236}">
              <a16:creationId xmlns:a16="http://schemas.microsoft.com/office/drawing/2014/main" id="{00000000-0008-0000-0000-00005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7590875"/>
          <a:ext cx="125730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746</xdr:row>
      <xdr:rowOff>57150</xdr:rowOff>
    </xdr:from>
    <xdr:to>
      <xdr:col>1</xdr:col>
      <xdr:colOff>1285875</xdr:colOff>
      <xdr:row>746</xdr:row>
      <xdr:rowOff>1295400</xdr:rowOff>
    </xdr:to>
    <xdr:pic>
      <xdr:nvPicPr>
        <xdr:cNvPr id="763485" name="Рисунок 168" descr="9785912828263.jpg">
          <a:extLst>
            <a:ext uri="{FF2B5EF4-FFF2-40B4-BE49-F238E27FC236}">
              <a16:creationId xmlns:a16="http://schemas.microsoft.com/office/drawing/2014/main" id="{00000000-0008-0000-0000-00005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18962475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747</xdr:row>
      <xdr:rowOff>152400</xdr:rowOff>
    </xdr:from>
    <xdr:to>
      <xdr:col>1</xdr:col>
      <xdr:colOff>1285875</xdr:colOff>
      <xdr:row>747</xdr:row>
      <xdr:rowOff>1323975</xdr:rowOff>
    </xdr:to>
    <xdr:pic>
      <xdr:nvPicPr>
        <xdr:cNvPr id="763486" name="Рисунок 169" descr="9785912826610.jpg">
          <a:extLst>
            <a:ext uri="{FF2B5EF4-FFF2-40B4-BE49-F238E27FC236}">
              <a16:creationId xmlns:a16="http://schemas.microsoft.com/office/drawing/2014/main" id="{00000000-0008-0000-0000-00005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0476950"/>
          <a:ext cx="1238250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748</xdr:row>
      <xdr:rowOff>104775</xdr:rowOff>
    </xdr:from>
    <xdr:to>
      <xdr:col>1</xdr:col>
      <xdr:colOff>1285875</xdr:colOff>
      <xdr:row>748</xdr:row>
      <xdr:rowOff>1343025</xdr:rowOff>
    </xdr:to>
    <xdr:pic>
      <xdr:nvPicPr>
        <xdr:cNvPr id="763487" name="Рисунок 170" descr="9785912826733.jpg">
          <a:extLst>
            <a:ext uri="{FF2B5EF4-FFF2-40B4-BE49-F238E27FC236}">
              <a16:creationId xmlns:a16="http://schemas.microsoft.com/office/drawing/2014/main" id="{00000000-0008-0000-0000-00005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2184855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749</xdr:row>
      <xdr:rowOff>57150</xdr:rowOff>
    </xdr:from>
    <xdr:to>
      <xdr:col>1</xdr:col>
      <xdr:colOff>1285875</xdr:colOff>
      <xdr:row>749</xdr:row>
      <xdr:rowOff>1304925</xdr:rowOff>
    </xdr:to>
    <xdr:pic>
      <xdr:nvPicPr>
        <xdr:cNvPr id="763488" name="Рисунок 171" descr="9785912828287.jpg">
          <a:extLst>
            <a:ext uri="{FF2B5EF4-FFF2-40B4-BE49-F238E27FC236}">
              <a16:creationId xmlns:a16="http://schemas.microsoft.com/office/drawing/2014/main" id="{00000000-0008-0000-0000-00006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23220150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750</xdr:row>
      <xdr:rowOff>57150</xdr:rowOff>
    </xdr:from>
    <xdr:to>
      <xdr:col>2</xdr:col>
      <xdr:colOff>0</xdr:colOff>
      <xdr:row>750</xdr:row>
      <xdr:rowOff>1333500</xdr:rowOff>
    </xdr:to>
    <xdr:pic>
      <xdr:nvPicPr>
        <xdr:cNvPr id="763489" name="Рисунок 172" descr="9785912829147.jpg">
          <a:extLst>
            <a:ext uri="{FF2B5EF4-FFF2-40B4-BE49-F238E27FC236}">
              <a16:creationId xmlns:a16="http://schemas.microsoft.com/office/drawing/2014/main" id="{00000000-0008-0000-0000-00006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24639375"/>
          <a:ext cx="126682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751</xdr:row>
      <xdr:rowOff>104775</xdr:rowOff>
    </xdr:from>
    <xdr:to>
      <xdr:col>1</xdr:col>
      <xdr:colOff>1285875</xdr:colOff>
      <xdr:row>751</xdr:row>
      <xdr:rowOff>1295400</xdr:rowOff>
    </xdr:to>
    <xdr:pic>
      <xdr:nvPicPr>
        <xdr:cNvPr id="763490" name="Рисунок 173" descr="9785912826740.jpg">
          <a:extLst>
            <a:ext uri="{FF2B5EF4-FFF2-40B4-BE49-F238E27FC236}">
              <a16:creationId xmlns:a16="http://schemas.microsoft.com/office/drawing/2014/main" id="{00000000-0008-0000-0000-00006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26106225"/>
          <a:ext cx="1247775" cy="11906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752</xdr:row>
      <xdr:rowOff>76200</xdr:rowOff>
    </xdr:from>
    <xdr:to>
      <xdr:col>1</xdr:col>
      <xdr:colOff>1285875</xdr:colOff>
      <xdr:row>752</xdr:row>
      <xdr:rowOff>1295400</xdr:rowOff>
    </xdr:to>
    <xdr:pic>
      <xdr:nvPicPr>
        <xdr:cNvPr id="763491" name="Рисунок 174" descr="9785912826689.jpg">
          <a:extLst>
            <a:ext uri="{FF2B5EF4-FFF2-40B4-BE49-F238E27FC236}">
              <a16:creationId xmlns:a16="http://schemas.microsoft.com/office/drawing/2014/main" id="{00000000-0008-0000-0000-00006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27496875"/>
          <a:ext cx="1238250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753</xdr:row>
      <xdr:rowOff>57150</xdr:rowOff>
    </xdr:from>
    <xdr:to>
      <xdr:col>1</xdr:col>
      <xdr:colOff>1285875</xdr:colOff>
      <xdr:row>753</xdr:row>
      <xdr:rowOff>1333500</xdr:rowOff>
    </xdr:to>
    <xdr:pic>
      <xdr:nvPicPr>
        <xdr:cNvPr id="763492" name="Рисунок 175" descr="9785912826634.jpg">
          <a:extLst>
            <a:ext uri="{FF2B5EF4-FFF2-40B4-BE49-F238E27FC236}">
              <a16:creationId xmlns:a16="http://schemas.microsoft.com/office/drawing/2014/main" id="{00000000-0008-0000-0000-00006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28897050"/>
          <a:ext cx="1276350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755</xdr:row>
      <xdr:rowOff>57150</xdr:rowOff>
    </xdr:from>
    <xdr:to>
      <xdr:col>1</xdr:col>
      <xdr:colOff>1285875</xdr:colOff>
      <xdr:row>755</xdr:row>
      <xdr:rowOff>1295400</xdr:rowOff>
    </xdr:to>
    <xdr:pic>
      <xdr:nvPicPr>
        <xdr:cNvPr id="763493" name="Рисунок 177" descr="9785912827563.jpg">
          <a:extLst>
            <a:ext uri="{FF2B5EF4-FFF2-40B4-BE49-F238E27FC236}">
              <a16:creationId xmlns:a16="http://schemas.microsoft.com/office/drawing/2014/main" id="{00000000-0008-0000-0000-00006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931735500"/>
          <a:ext cx="125730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756</xdr:row>
      <xdr:rowOff>142875</xdr:rowOff>
    </xdr:from>
    <xdr:to>
      <xdr:col>1</xdr:col>
      <xdr:colOff>1285875</xdr:colOff>
      <xdr:row>756</xdr:row>
      <xdr:rowOff>1381125</xdr:rowOff>
    </xdr:to>
    <xdr:pic>
      <xdr:nvPicPr>
        <xdr:cNvPr id="763494" name="Рисунок 179" descr="9785912827594.jpg">
          <a:extLst>
            <a:ext uri="{FF2B5EF4-FFF2-40B4-BE49-F238E27FC236}">
              <a16:creationId xmlns:a16="http://schemas.microsoft.com/office/drawing/2014/main" id="{00000000-0008-0000-0000-00006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3240450"/>
          <a:ext cx="124777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754</xdr:row>
      <xdr:rowOff>57150</xdr:rowOff>
    </xdr:from>
    <xdr:to>
      <xdr:col>1</xdr:col>
      <xdr:colOff>1285875</xdr:colOff>
      <xdr:row>754</xdr:row>
      <xdr:rowOff>1295400</xdr:rowOff>
    </xdr:to>
    <xdr:pic>
      <xdr:nvPicPr>
        <xdr:cNvPr id="763495" name="Рисунок 901" descr="9785912828119.jpg">
          <a:extLst>
            <a:ext uri="{FF2B5EF4-FFF2-40B4-BE49-F238E27FC236}">
              <a16:creationId xmlns:a16="http://schemas.microsoft.com/office/drawing/2014/main" id="{00000000-0008-0000-0000-00006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30316275"/>
          <a:ext cx="1266825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740</xdr:row>
      <xdr:rowOff>69056</xdr:rowOff>
    </xdr:from>
    <xdr:to>
      <xdr:col>1</xdr:col>
      <xdr:colOff>1238250</xdr:colOff>
      <xdr:row>740</xdr:row>
      <xdr:rowOff>1212056</xdr:rowOff>
    </xdr:to>
    <xdr:pic>
      <xdr:nvPicPr>
        <xdr:cNvPr id="763496" name="Рисунок 877" descr="9785912828447.jpg">
          <a:extLst>
            <a:ext uri="{FF2B5EF4-FFF2-40B4-BE49-F238E27FC236}">
              <a16:creationId xmlns:a16="http://schemas.microsoft.com/office/drawing/2014/main" id="{00000000-0008-0000-0000-00006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3" y="906194212"/>
          <a:ext cx="1190625" cy="11430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738</xdr:row>
      <xdr:rowOff>142875</xdr:rowOff>
    </xdr:from>
    <xdr:to>
      <xdr:col>1</xdr:col>
      <xdr:colOff>1285875</xdr:colOff>
      <xdr:row>738</xdr:row>
      <xdr:rowOff>1352550</xdr:rowOff>
    </xdr:to>
    <xdr:pic>
      <xdr:nvPicPr>
        <xdr:cNvPr id="763497" name="Рисунок 878" descr="9785912827570.jpg">
          <a:extLst>
            <a:ext uri="{FF2B5EF4-FFF2-40B4-BE49-F238E27FC236}">
              <a16:creationId xmlns:a16="http://schemas.microsoft.com/office/drawing/2014/main" id="{00000000-0008-0000-0000-00006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906275175"/>
          <a:ext cx="1238250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741</xdr:row>
      <xdr:rowOff>33337</xdr:rowOff>
    </xdr:from>
    <xdr:to>
      <xdr:col>1</xdr:col>
      <xdr:colOff>1238250</xdr:colOff>
      <xdr:row>741</xdr:row>
      <xdr:rowOff>1204912</xdr:rowOff>
    </xdr:to>
    <xdr:pic>
      <xdr:nvPicPr>
        <xdr:cNvPr id="763498" name="Рисунок 879" descr="9785912828249.jpg">
          <a:extLst>
            <a:ext uri="{FF2B5EF4-FFF2-40B4-BE49-F238E27FC236}">
              <a16:creationId xmlns:a16="http://schemas.microsoft.com/office/drawing/2014/main" id="{00000000-0008-0000-0000-00006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907575337"/>
          <a:ext cx="1228725" cy="11715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757</xdr:row>
      <xdr:rowOff>104775</xdr:rowOff>
    </xdr:from>
    <xdr:to>
      <xdr:col>2</xdr:col>
      <xdr:colOff>0</xdr:colOff>
      <xdr:row>757</xdr:row>
      <xdr:rowOff>1362075</xdr:rowOff>
    </xdr:to>
    <xdr:pic>
      <xdr:nvPicPr>
        <xdr:cNvPr id="763499" name="Рисунок 823" descr="9785912826627.jpg">
          <a:extLst>
            <a:ext uri="{FF2B5EF4-FFF2-40B4-BE49-F238E27FC236}">
              <a16:creationId xmlns:a16="http://schemas.microsoft.com/office/drawing/2014/main" id="{00000000-0008-0000-0000-00006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934621575"/>
          <a:ext cx="124777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771</xdr:row>
      <xdr:rowOff>19050</xdr:rowOff>
    </xdr:from>
    <xdr:to>
      <xdr:col>1</xdr:col>
      <xdr:colOff>1219200</xdr:colOff>
      <xdr:row>772</xdr:row>
      <xdr:rowOff>0</xdr:rowOff>
    </xdr:to>
    <xdr:pic>
      <xdr:nvPicPr>
        <xdr:cNvPr id="763500" name="Рисунок 184" descr="9785912827112.jpg">
          <a:extLst>
            <a:ext uri="{FF2B5EF4-FFF2-40B4-BE49-F238E27FC236}">
              <a16:creationId xmlns:a16="http://schemas.microsoft.com/office/drawing/2014/main" id="{00000000-0008-0000-0000-00006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134747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772</xdr:row>
      <xdr:rowOff>38100</xdr:rowOff>
    </xdr:from>
    <xdr:to>
      <xdr:col>1</xdr:col>
      <xdr:colOff>1200150</xdr:colOff>
      <xdr:row>773</xdr:row>
      <xdr:rowOff>0</xdr:rowOff>
    </xdr:to>
    <xdr:pic>
      <xdr:nvPicPr>
        <xdr:cNvPr id="763501" name="Рисунок 185" descr="9785912822858.jpg">
          <a:extLst>
            <a:ext uri="{FF2B5EF4-FFF2-40B4-BE49-F238E27FC236}">
              <a16:creationId xmlns:a16="http://schemas.microsoft.com/office/drawing/2014/main" id="{00000000-0008-0000-0000-00006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2785750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772</xdr:row>
      <xdr:rowOff>1409700</xdr:rowOff>
    </xdr:from>
    <xdr:to>
      <xdr:col>1</xdr:col>
      <xdr:colOff>1181100</xdr:colOff>
      <xdr:row>773</xdr:row>
      <xdr:rowOff>1333500</xdr:rowOff>
    </xdr:to>
    <xdr:pic>
      <xdr:nvPicPr>
        <xdr:cNvPr id="763502" name="Рисунок 187" descr="9785912824838.jpg">
          <a:extLst>
            <a:ext uri="{FF2B5EF4-FFF2-40B4-BE49-F238E27FC236}">
              <a16:creationId xmlns:a16="http://schemas.microsoft.com/office/drawing/2014/main" id="{00000000-0008-0000-0000-00006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54157350"/>
          <a:ext cx="10096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774</xdr:row>
      <xdr:rowOff>38100</xdr:rowOff>
    </xdr:from>
    <xdr:to>
      <xdr:col>1</xdr:col>
      <xdr:colOff>1190625</xdr:colOff>
      <xdr:row>774</xdr:row>
      <xdr:rowOff>1409700</xdr:rowOff>
    </xdr:to>
    <xdr:pic>
      <xdr:nvPicPr>
        <xdr:cNvPr id="763503" name="Рисунок 188" descr="9785912823008.jpg">
          <a:extLst>
            <a:ext uri="{FF2B5EF4-FFF2-40B4-BE49-F238E27FC236}">
              <a16:creationId xmlns:a16="http://schemas.microsoft.com/office/drawing/2014/main" id="{00000000-0008-0000-0000-00006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56242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761</xdr:row>
      <xdr:rowOff>38100</xdr:rowOff>
    </xdr:from>
    <xdr:to>
      <xdr:col>1</xdr:col>
      <xdr:colOff>1152525</xdr:colOff>
      <xdr:row>761</xdr:row>
      <xdr:rowOff>1400175</xdr:rowOff>
    </xdr:to>
    <xdr:pic>
      <xdr:nvPicPr>
        <xdr:cNvPr id="763504" name="Рисунок 189" descr="9785912821493.jpg">
          <a:extLst>
            <a:ext uri="{FF2B5EF4-FFF2-40B4-BE49-F238E27FC236}">
              <a16:creationId xmlns:a16="http://schemas.microsoft.com/office/drawing/2014/main" id="{00000000-0008-0000-0000-00007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38593500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762</xdr:row>
      <xdr:rowOff>38100</xdr:rowOff>
    </xdr:from>
    <xdr:to>
      <xdr:col>1</xdr:col>
      <xdr:colOff>1162050</xdr:colOff>
      <xdr:row>763</xdr:row>
      <xdr:rowOff>9525</xdr:rowOff>
    </xdr:to>
    <xdr:pic>
      <xdr:nvPicPr>
        <xdr:cNvPr id="763505" name="Рисунок 190" descr="9785912827136.jpg">
          <a:extLst>
            <a:ext uri="{FF2B5EF4-FFF2-40B4-BE49-F238E27FC236}">
              <a16:creationId xmlns:a16="http://schemas.microsoft.com/office/drawing/2014/main" id="{00000000-0008-0000-0000-00007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40012725"/>
          <a:ext cx="104775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763</xdr:row>
      <xdr:rowOff>19050</xdr:rowOff>
    </xdr:from>
    <xdr:to>
      <xdr:col>1</xdr:col>
      <xdr:colOff>1123950</xdr:colOff>
      <xdr:row>763</xdr:row>
      <xdr:rowOff>1390650</xdr:rowOff>
    </xdr:to>
    <xdr:pic>
      <xdr:nvPicPr>
        <xdr:cNvPr id="763506" name="Рисунок 191" descr="9785912821509.jpg">
          <a:extLst>
            <a:ext uri="{FF2B5EF4-FFF2-40B4-BE49-F238E27FC236}">
              <a16:creationId xmlns:a16="http://schemas.microsoft.com/office/drawing/2014/main" id="{00000000-0008-0000-0000-00007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1412900"/>
          <a:ext cx="9906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765</xdr:row>
      <xdr:rowOff>9525</xdr:rowOff>
    </xdr:from>
    <xdr:to>
      <xdr:col>1</xdr:col>
      <xdr:colOff>1143000</xdr:colOff>
      <xdr:row>765</xdr:row>
      <xdr:rowOff>1381125</xdr:rowOff>
    </xdr:to>
    <xdr:pic>
      <xdr:nvPicPr>
        <xdr:cNvPr id="763507" name="Рисунок 193" descr="9785000336540.jpg">
          <a:extLst>
            <a:ext uri="{FF2B5EF4-FFF2-40B4-BE49-F238E27FC236}">
              <a16:creationId xmlns:a16="http://schemas.microsoft.com/office/drawing/2014/main" id="{00000000-0008-0000-0000-00007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424182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775</xdr:row>
      <xdr:rowOff>9525</xdr:rowOff>
    </xdr:from>
    <xdr:to>
      <xdr:col>1</xdr:col>
      <xdr:colOff>1123950</xdr:colOff>
      <xdr:row>775</xdr:row>
      <xdr:rowOff>1381125</xdr:rowOff>
    </xdr:to>
    <xdr:pic>
      <xdr:nvPicPr>
        <xdr:cNvPr id="763508" name="Рисунок 194" descr="9785912823015.jpg">
          <a:extLst>
            <a:ext uri="{FF2B5EF4-FFF2-40B4-BE49-F238E27FC236}">
              <a16:creationId xmlns:a16="http://schemas.microsoft.com/office/drawing/2014/main" id="{00000000-0008-0000-0000-00007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701485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778</xdr:row>
      <xdr:rowOff>9525</xdr:rowOff>
    </xdr:from>
    <xdr:to>
      <xdr:col>1</xdr:col>
      <xdr:colOff>1123950</xdr:colOff>
      <xdr:row>778</xdr:row>
      <xdr:rowOff>1390650</xdr:rowOff>
    </xdr:to>
    <xdr:pic>
      <xdr:nvPicPr>
        <xdr:cNvPr id="763510" name="Рисунок 197" descr="9785912826573.jpg">
          <a:extLst>
            <a:ext uri="{FF2B5EF4-FFF2-40B4-BE49-F238E27FC236}">
              <a16:creationId xmlns:a16="http://schemas.microsoft.com/office/drawing/2014/main" id="{00000000-0008-0000-0000-00007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612725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779</xdr:row>
      <xdr:rowOff>0</xdr:rowOff>
    </xdr:from>
    <xdr:to>
      <xdr:col>1</xdr:col>
      <xdr:colOff>1123950</xdr:colOff>
      <xdr:row>779</xdr:row>
      <xdr:rowOff>1381125</xdr:rowOff>
    </xdr:to>
    <xdr:pic>
      <xdr:nvPicPr>
        <xdr:cNvPr id="763511" name="Рисунок 198" descr="9785912827150.jpg">
          <a:extLst>
            <a:ext uri="{FF2B5EF4-FFF2-40B4-BE49-F238E27FC236}">
              <a16:creationId xmlns:a16="http://schemas.microsoft.com/office/drawing/2014/main" id="{00000000-0008-0000-0000-00007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626822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780</xdr:row>
      <xdr:rowOff>0</xdr:rowOff>
    </xdr:from>
    <xdr:to>
      <xdr:col>1</xdr:col>
      <xdr:colOff>1123950</xdr:colOff>
      <xdr:row>781</xdr:row>
      <xdr:rowOff>9525</xdr:rowOff>
    </xdr:to>
    <xdr:pic>
      <xdr:nvPicPr>
        <xdr:cNvPr id="763512" name="Рисунок 199" descr="9785912826580.jpg">
          <a:extLst>
            <a:ext uri="{FF2B5EF4-FFF2-40B4-BE49-F238E27FC236}">
              <a16:creationId xmlns:a16="http://schemas.microsoft.com/office/drawing/2014/main" id="{00000000-0008-0000-0000-00007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4101450"/>
          <a:ext cx="1028700" cy="14287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781</xdr:row>
      <xdr:rowOff>38100</xdr:rowOff>
    </xdr:from>
    <xdr:to>
      <xdr:col>1</xdr:col>
      <xdr:colOff>1123950</xdr:colOff>
      <xdr:row>781</xdr:row>
      <xdr:rowOff>1409700</xdr:rowOff>
    </xdr:to>
    <xdr:pic>
      <xdr:nvPicPr>
        <xdr:cNvPr id="763513" name="Рисунок 200" descr="9785912821400.jpg">
          <a:extLst>
            <a:ext uri="{FF2B5EF4-FFF2-40B4-BE49-F238E27FC236}">
              <a16:creationId xmlns:a16="http://schemas.microsoft.com/office/drawing/2014/main" id="{00000000-0008-0000-0000-00007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55587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782</xdr:row>
      <xdr:rowOff>57150</xdr:rowOff>
    </xdr:from>
    <xdr:to>
      <xdr:col>1</xdr:col>
      <xdr:colOff>1114425</xdr:colOff>
      <xdr:row>782</xdr:row>
      <xdr:rowOff>1390650</xdr:rowOff>
    </xdr:to>
    <xdr:pic>
      <xdr:nvPicPr>
        <xdr:cNvPr id="763514" name="Рисунок 201" descr="9785912824852.jpg">
          <a:extLst>
            <a:ext uri="{FF2B5EF4-FFF2-40B4-BE49-F238E27FC236}">
              <a16:creationId xmlns:a16="http://schemas.microsoft.com/office/drawing/2014/main" id="{00000000-0008-0000-0000-00007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6997050"/>
          <a:ext cx="10191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783</xdr:row>
      <xdr:rowOff>19050</xdr:rowOff>
    </xdr:from>
    <xdr:to>
      <xdr:col>1</xdr:col>
      <xdr:colOff>1085850</xdr:colOff>
      <xdr:row>783</xdr:row>
      <xdr:rowOff>1390650</xdr:rowOff>
    </xdr:to>
    <xdr:pic>
      <xdr:nvPicPr>
        <xdr:cNvPr id="763515" name="Рисунок 202" descr="9785912824869.jpg">
          <a:extLst>
            <a:ext uri="{FF2B5EF4-FFF2-40B4-BE49-F238E27FC236}">
              <a16:creationId xmlns:a16="http://schemas.microsoft.com/office/drawing/2014/main" id="{00000000-0008-0000-0000-00007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8378175"/>
          <a:ext cx="9906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784</xdr:row>
      <xdr:rowOff>38100</xdr:rowOff>
    </xdr:from>
    <xdr:to>
      <xdr:col>1</xdr:col>
      <xdr:colOff>1123950</xdr:colOff>
      <xdr:row>784</xdr:row>
      <xdr:rowOff>1409700</xdr:rowOff>
    </xdr:to>
    <xdr:pic>
      <xdr:nvPicPr>
        <xdr:cNvPr id="763516" name="Рисунок 203" descr="9785912828058.jpg">
          <a:extLst>
            <a:ext uri="{FF2B5EF4-FFF2-40B4-BE49-F238E27FC236}">
              <a16:creationId xmlns:a16="http://schemas.microsoft.com/office/drawing/2014/main" id="{00000000-0008-0000-0000-00007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69816450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785</xdr:row>
      <xdr:rowOff>0</xdr:rowOff>
    </xdr:from>
    <xdr:to>
      <xdr:col>1</xdr:col>
      <xdr:colOff>1171575</xdr:colOff>
      <xdr:row>785</xdr:row>
      <xdr:rowOff>1428750</xdr:rowOff>
    </xdr:to>
    <xdr:pic>
      <xdr:nvPicPr>
        <xdr:cNvPr id="763517" name="Рисунок 204" descr="9785912828065.jpg">
          <a:extLst>
            <a:ext uri="{FF2B5EF4-FFF2-40B4-BE49-F238E27FC236}">
              <a16:creationId xmlns:a16="http://schemas.microsoft.com/office/drawing/2014/main" id="{00000000-0008-0000-0000-00007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71197575"/>
          <a:ext cx="107632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785</xdr:row>
      <xdr:rowOff>1400175</xdr:rowOff>
    </xdr:from>
    <xdr:to>
      <xdr:col>1</xdr:col>
      <xdr:colOff>1162050</xdr:colOff>
      <xdr:row>786</xdr:row>
      <xdr:rowOff>1400175</xdr:rowOff>
    </xdr:to>
    <xdr:pic>
      <xdr:nvPicPr>
        <xdr:cNvPr id="763518" name="Рисунок 205" descr="9785912826597.jpg">
          <a:extLst>
            <a:ext uri="{FF2B5EF4-FFF2-40B4-BE49-F238E27FC236}">
              <a16:creationId xmlns:a16="http://schemas.microsoft.com/office/drawing/2014/main" id="{00000000-0008-0000-0000-00007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72597750"/>
          <a:ext cx="10287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787</xdr:row>
      <xdr:rowOff>19050</xdr:rowOff>
    </xdr:from>
    <xdr:to>
      <xdr:col>1</xdr:col>
      <xdr:colOff>1162050</xdr:colOff>
      <xdr:row>787</xdr:row>
      <xdr:rowOff>1381125</xdr:rowOff>
    </xdr:to>
    <xdr:pic>
      <xdr:nvPicPr>
        <xdr:cNvPr id="763519" name="Рисунок 206" descr="9785912828072.jpg">
          <a:extLst>
            <a:ext uri="{FF2B5EF4-FFF2-40B4-BE49-F238E27FC236}">
              <a16:creationId xmlns:a16="http://schemas.microsoft.com/office/drawing/2014/main" id="{00000000-0008-0000-0000-00007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7405507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788</xdr:row>
      <xdr:rowOff>28575</xdr:rowOff>
    </xdr:from>
    <xdr:to>
      <xdr:col>1</xdr:col>
      <xdr:colOff>1190625</xdr:colOff>
      <xdr:row>788</xdr:row>
      <xdr:rowOff>1400175</xdr:rowOff>
    </xdr:to>
    <xdr:pic>
      <xdr:nvPicPr>
        <xdr:cNvPr id="763520" name="Рисунок 207" descr="9785912828089.jpg">
          <a:extLst>
            <a:ext uri="{FF2B5EF4-FFF2-40B4-BE49-F238E27FC236}">
              <a16:creationId xmlns:a16="http://schemas.microsoft.com/office/drawing/2014/main" id="{00000000-0008-0000-0000-00008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9754838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768</xdr:row>
      <xdr:rowOff>28575</xdr:rowOff>
    </xdr:from>
    <xdr:to>
      <xdr:col>1</xdr:col>
      <xdr:colOff>1190625</xdr:colOff>
      <xdr:row>768</xdr:row>
      <xdr:rowOff>1371600</xdr:rowOff>
    </xdr:to>
    <xdr:pic>
      <xdr:nvPicPr>
        <xdr:cNvPr id="763521" name="Рисунок 905" descr="9785912827129.jpg">
          <a:extLst>
            <a:ext uri="{FF2B5EF4-FFF2-40B4-BE49-F238E27FC236}">
              <a16:creationId xmlns:a16="http://schemas.microsoft.com/office/drawing/2014/main" id="{00000000-0008-0000-0000-00008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47794650"/>
          <a:ext cx="10572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769</xdr:row>
      <xdr:rowOff>0</xdr:rowOff>
    </xdr:from>
    <xdr:to>
      <xdr:col>1</xdr:col>
      <xdr:colOff>1152525</xdr:colOff>
      <xdr:row>769</xdr:row>
      <xdr:rowOff>1381125</xdr:rowOff>
    </xdr:to>
    <xdr:pic>
      <xdr:nvPicPr>
        <xdr:cNvPr id="763522" name="Рисунок 906" descr="9785912824876.jpg">
          <a:extLst>
            <a:ext uri="{FF2B5EF4-FFF2-40B4-BE49-F238E27FC236}">
              <a16:creationId xmlns:a16="http://schemas.microsoft.com/office/drawing/2014/main" id="{00000000-0008-0000-0000-00008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491853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760</xdr:row>
      <xdr:rowOff>57150</xdr:rowOff>
    </xdr:from>
    <xdr:to>
      <xdr:col>1</xdr:col>
      <xdr:colOff>1162050</xdr:colOff>
      <xdr:row>760</xdr:row>
      <xdr:rowOff>1419225</xdr:rowOff>
    </xdr:to>
    <xdr:pic>
      <xdr:nvPicPr>
        <xdr:cNvPr id="763523" name="Рисунок 825" descr="9785000336533.jpg">
          <a:extLst>
            <a:ext uri="{FF2B5EF4-FFF2-40B4-BE49-F238E27FC236}">
              <a16:creationId xmlns:a16="http://schemas.microsoft.com/office/drawing/2014/main" id="{00000000-0008-0000-0000-00008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3719332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776</xdr:row>
      <xdr:rowOff>0</xdr:rowOff>
    </xdr:from>
    <xdr:to>
      <xdr:col>1</xdr:col>
      <xdr:colOff>1095375</xdr:colOff>
      <xdr:row>776</xdr:row>
      <xdr:rowOff>1362075</xdr:rowOff>
    </xdr:to>
    <xdr:pic>
      <xdr:nvPicPr>
        <xdr:cNvPr id="763524" name="Рисунок 826" descr="9785912826603.jpg">
          <a:extLst>
            <a:ext uri="{FF2B5EF4-FFF2-40B4-BE49-F238E27FC236}">
              <a16:creationId xmlns:a16="http://schemas.microsoft.com/office/drawing/2014/main" id="{00000000-0008-0000-0000-00008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58424550"/>
          <a:ext cx="9906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796</xdr:row>
      <xdr:rowOff>9525</xdr:rowOff>
    </xdr:from>
    <xdr:to>
      <xdr:col>1</xdr:col>
      <xdr:colOff>1238250</xdr:colOff>
      <xdr:row>796</xdr:row>
      <xdr:rowOff>1409700</xdr:rowOff>
    </xdr:to>
    <xdr:pic>
      <xdr:nvPicPr>
        <xdr:cNvPr id="763525" name="Рисунок 210" descr="9785000336618.jpg">
          <a:extLst>
            <a:ext uri="{FF2B5EF4-FFF2-40B4-BE49-F238E27FC236}">
              <a16:creationId xmlns:a16="http://schemas.microsoft.com/office/drawing/2014/main" id="{00000000-0008-0000-0000-00008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84885000"/>
          <a:ext cx="11430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791</xdr:row>
      <xdr:rowOff>9525</xdr:rowOff>
    </xdr:from>
    <xdr:to>
      <xdr:col>1</xdr:col>
      <xdr:colOff>1238250</xdr:colOff>
      <xdr:row>791</xdr:row>
      <xdr:rowOff>1390650</xdr:rowOff>
    </xdr:to>
    <xdr:pic>
      <xdr:nvPicPr>
        <xdr:cNvPr id="763526" name="Рисунок 211" descr="9785000336427.jpg">
          <a:extLst>
            <a:ext uri="{FF2B5EF4-FFF2-40B4-BE49-F238E27FC236}">
              <a16:creationId xmlns:a16="http://schemas.microsoft.com/office/drawing/2014/main" id="{00000000-0008-0000-0000-00008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783889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792</xdr:row>
      <xdr:rowOff>28575</xdr:rowOff>
    </xdr:from>
    <xdr:to>
      <xdr:col>1</xdr:col>
      <xdr:colOff>1247775</xdr:colOff>
      <xdr:row>792</xdr:row>
      <xdr:rowOff>1390650</xdr:rowOff>
    </xdr:to>
    <xdr:pic>
      <xdr:nvPicPr>
        <xdr:cNvPr id="763527" name="Рисунок 212" descr="9785000336625.jpg">
          <a:extLst>
            <a:ext uri="{FF2B5EF4-FFF2-40B4-BE49-F238E27FC236}">
              <a16:creationId xmlns:a16="http://schemas.microsoft.com/office/drawing/2014/main" id="{00000000-0008-0000-0000-00008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7982722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800</xdr:row>
      <xdr:rowOff>9525</xdr:rowOff>
    </xdr:from>
    <xdr:to>
      <xdr:col>1</xdr:col>
      <xdr:colOff>1276350</xdr:colOff>
      <xdr:row>801</xdr:row>
      <xdr:rowOff>0</xdr:rowOff>
    </xdr:to>
    <xdr:pic>
      <xdr:nvPicPr>
        <xdr:cNvPr id="763528" name="Рисунок 213" descr="9785000336465.jpg">
          <a:extLst>
            <a:ext uri="{FF2B5EF4-FFF2-40B4-BE49-F238E27FC236}">
              <a16:creationId xmlns:a16="http://schemas.microsoft.com/office/drawing/2014/main" id="{00000000-0008-0000-0000-00008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89809425"/>
          <a:ext cx="11430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799</xdr:row>
      <xdr:rowOff>0</xdr:rowOff>
    </xdr:from>
    <xdr:to>
      <xdr:col>1</xdr:col>
      <xdr:colOff>1238250</xdr:colOff>
      <xdr:row>799</xdr:row>
      <xdr:rowOff>1381125</xdr:rowOff>
    </xdr:to>
    <xdr:pic>
      <xdr:nvPicPr>
        <xdr:cNvPr id="763529" name="Рисунок 214" descr="9785000336437.jpg">
          <a:extLst>
            <a:ext uri="{FF2B5EF4-FFF2-40B4-BE49-F238E27FC236}">
              <a16:creationId xmlns:a16="http://schemas.microsoft.com/office/drawing/2014/main" id="{00000000-0008-0000-0000-00008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883806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801</xdr:row>
      <xdr:rowOff>9525</xdr:rowOff>
    </xdr:from>
    <xdr:to>
      <xdr:col>1</xdr:col>
      <xdr:colOff>1276350</xdr:colOff>
      <xdr:row>801</xdr:row>
      <xdr:rowOff>1390650</xdr:rowOff>
    </xdr:to>
    <xdr:pic>
      <xdr:nvPicPr>
        <xdr:cNvPr id="763530" name="Рисунок 216" descr="9785000336632.jpg">
          <a:extLst>
            <a:ext uri="{FF2B5EF4-FFF2-40B4-BE49-F238E27FC236}">
              <a16:creationId xmlns:a16="http://schemas.microsoft.com/office/drawing/2014/main" id="{00000000-0008-0000-0000-00008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9122865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793</xdr:row>
      <xdr:rowOff>9525</xdr:rowOff>
    </xdr:from>
    <xdr:to>
      <xdr:col>1</xdr:col>
      <xdr:colOff>1228725</xdr:colOff>
      <xdr:row>793</xdr:row>
      <xdr:rowOff>1371600</xdr:rowOff>
    </xdr:to>
    <xdr:pic>
      <xdr:nvPicPr>
        <xdr:cNvPr id="763531" name="Рисунок 217" descr="9785000336472.jpg">
          <a:extLst>
            <a:ext uri="{FF2B5EF4-FFF2-40B4-BE49-F238E27FC236}">
              <a16:creationId xmlns:a16="http://schemas.microsoft.com/office/drawing/2014/main" id="{00000000-0008-0000-0000-00008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12274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802</xdr:row>
      <xdr:rowOff>9525</xdr:rowOff>
    </xdr:from>
    <xdr:to>
      <xdr:col>1</xdr:col>
      <xdr:colOff>1238250</xdr:colOff>
      <xdr:row>802</xdr:row>
      <xdr:rowOff>1390650</xdr:rowOff>
    </xdr:to>
    <xdr:pic>
      <xdr:nvPicPr>
        <xdr:cNvPr id="763532" name="Рисунок 218" descr="9785000336441.jpg">
          <a:extLst>
            <a:ext uri="{FF2B5EF4-FFF2-40B4-BE49-F238E27FC236}">
              <a16:creationId xmlns:a16="http://schemas.microsoft.com/office/drawing/2014/main" id="{00000000-0008-0000-0000-00008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992647875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803</xdr:row>
      <xdr:rowOff>0</xdr:rowOff>
    </xdr:from>
    <xdr:to>
      <xdr:col>1</xdr:col>
      <xdr:colOff>1209675</xdr:colOff>
      <xdr:row>803</xdr:row>
      <xdr:rowOff>1400175</xdr:rowOff>
    </xdr:to>
    <xdr:pic>
      <xdr:nvPicPr>
        <xdr:cNvPr id="763533" name="Рисунок 221" descr="9785000336496.jpg">
          <a:extLst>
            <a:ext uri="{FF2B5EF4-FFF2-40B4-BE49-F238E27FC236}">
              <a16:creationId xmlns:a16="http://schemas.microsoft.com/office/drawing/2014/main" id="{00000000-0008-0000-0000-00008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94057575"/>
          <a:ext cx="11525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804</xdr:row>
      <xdr:rowOff>0</xdr:rowOff>
    </xdr:from>
    <xdr:to>
      <xdr:col>1</xdr:col>
      <xdr:colOff>1200150</xdr:colOff>
      <xdr:row>804</xdr:row>
      <xdr:rowOff>1400175</xdr:rowOff>
    </xdr:to>
    <xdr:pic>
      <xdr:nvPicPr>
        <xdr:cNvPr id="763534" name="Рисунок 222" descr="9785000336601.jpg">
          <a:extLst>
            <a:ext uri="{FF2B5EF4-FFF2-40B4-BE49-F238E27FC236}">
              <a16:creationId xmlns:a16="http://schemas.microsoft.com/office/drawing/2014/main" id="{00000000-0008-0000-0000-00008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95476800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797</xdr:row>
      <xdr:rowOff>28575</xdr:rowOff>
    </xdr:from>
    <xdr:to>
      <xdr:col>1</xdr:col>
      <xdr:colOff>1247775</xdr:colOff>
      <xdr:row>797</xdr:row>
      <xdr:rowOff>1371600</xdr:rowOff>
    </xdr:to>
    <xdr:pic>
      <xdr:nvPicPr>
        <xdr:cNvPr id="763535" name="Рисунок 847" descr="9785000336458.jpg">
          <a:extLst>
            <a:ext uri="{FF2B5EF4-FFF2-40B4-BE49-F238E27FC236}">
              <a16:creationId xmlns:a16="http://schemas.microsoft.com/office/drawing/2014/main" id="{00000000-0008-0000-0000-00008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986323275"/>
          <a:ext cx="11144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794</xdr:row>
      <xdr:rowOff>38100</xdr:rowOff>
    </xdr:from>
    <xdr:to>
      <xdr:col>1</xdr:col>
      <xdr:colOff>1228725</xdr:colOff>
      <xdr:row>794</xdr:row>
      <xdr:rowOff>1400175</xdr:rowOff>
    </xdr:to>
    <xdr:pic>
      <xdr:nvPicPr>
        <xdr:cNvPr id="763536" name="Рисунок 848" descr="9785000336489.jpg">
          <a:extLst>
            <a:ext uri="{FF2B5EF4-FFF2-40B4-BE49-F238E27FC236}">
              <a16:creationId xmlns:a16="http://schemas.microsoft.com/office/drawing/2014/main" id="{00000000-0008-0000-0000-00009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9826752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807</xdr:row>
      <xdr:rowOff>9525</xdr:rowOff>
    </xdr:from>
    <xdr:to>
      <xdr:col>1</xdr:col>
      <xdr:colOff>1238250</xdr:colOff>
      <xdr:row>807</xdr:row>
      <xdr:rowOff>1390650</xdr:rowOff>
    </xdr:to>
    <xdr:pic>
      <xdr:nvPicPr>
        <xdr:cNvPr id="763538" name="Рисунок 228" descr="9785912822094.jpg">
          <a:extLst>
            <a:ext uri="{FF2B5EF4-FFF2-40B4-BE49-F238E27FC236}">
              <a16:creationId xmlns:a16="http://schemas.microsoft.com/office/drawing/2014/main" id="{00000000-0008-0000-0000-00009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004012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808</xdr:row>
      <xdr:rowOff>9525</xdr:rowOff>
    </xdr:from>
    <xdr:to>
      <xdr:col>1</xdr:col>
      <xdr:colOff>1238250</xdr:colOff>
      <xdr:row>809</xdr:row>
      <xdr:rowOff>9525</xdr:rowOff>
    </xdr:to>
    <xdr:pic>
      <xdr:nvPicPr>
        <xdr:cNvPr id="763539" name="Рисунок 229" descr="9785912822100.jpg">
          <a:extLst>
            <a:ext uri="{FF2B5EF4-FFF2-40B4-BE49-F238E27FC236}">
              <a16:creationId xmlns:a16="http://schemas.microsoft.com/office/drawing/2014/main" id="{00000000-0008-0000-0000-00009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01820450"/>
          <a:ext cx="10668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809</xdr:row>
      <xdr:rowOff>28575</xdr:rowOff>
    </xdr:from>
    <xdr:to>
      <xdr:col>1</xdr:col>
      <xdr:colOff>1200150</xdr:colOff>
      <xdr:row>809</xdr:row>
      <xdr:rowOff>1409700</xdr:rowOff>
    </xdr:to>
    <xdr:pic>
      <xdr:nvPicPr>
        <xdr:cNvPr id="763540" name="Рисунок 230" descr="9785912826023.jpg">
          <a:extLst>
            <a:ext uri="{FF2B5EF4-FFF2-40B4-BE49-F238E27FC236}">
              <a16:creationId xmlns:a16="http://schemas.microsoft.com/office/drawing/2014/main" id="{00000000-0008-0000-0000-00009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032587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810</xdr:row>
      <xdr:rowOff>9525</xdr:rowOff>
    </xdr:from>
    <xdr:to>
      <xdr:col>1</xdr:col>
      <xdr:colOff>1209675</xdr:colOff>
      <xdr:row>810</xdr:row>
      <xdr:rowOff>1409700</xdr:rowOff>
    </xdr:to>
    <xdr:pic>
      <xdr:nvPicPr>
        <xdr:cNvPr id="763541" name="Рисунок 231" descr="9785912826214.jpg">
          <a:extLst>
            <a:ext uri="{FF2B5EF4-FFF2-40B4-BE49-F238E27FC236}">
              <a16:creationId xmlns:a16="http://schemas.microsoft.com/office/drawing/2014/main" id="{00000000-0008-0000-0000-00009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0465890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823</xdr:row>
      <xdr:rowOff>38100</xdr:rowOff>
    </xdr:from>
    <xdr:to>
      <xdr:col>1</xdr:col>
      <xdr:colOff>1162050</xdr:colOff>
      <xdr:row>823</xdr:row>
      <xdr:rowOff>1400175</xdr:rowOff>
    </xdr:to>
    <xdr:pic>
      <xdr:nvPicPr>
        <xdr:cNvPr id="763542" name="Рисунок 715" descr="9785912826856.jpg">
          <a:extLst>
            <a:ext uri="{FF2B5EF4-FFF2-40B4-BE49-F238E27FC236}">
              <a16:creationId xmlns:a16="http://schemas.microsoft.com/office/drawing/2014/main" id="{00000000-0008-0000-0000-00009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07421150"/>
          <a:ext cx="9810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825</xdr:row>
      <xdr:rowOff>28575</xdr:rowOff>
    </xdr:from>
    <xdr:to>
      <xdr:col>1</xdr:col>
      <xdr:colOff>1162050</xdr:colOff>
      <xdr:row>825</xdr:row>
      <xdr:rowOff>1371600</xdr:rowOff>
    </xdr:to>
    <xdr:pic>
      <xdr:nvPicPr>
        <xdr:cNvPr id="763544" name="Рисунок 718" descr="9785912823473.jpg">
          <a:extLst>
            <a:ext uri="{FF2B5EF4-FFF2-40B4-BE49-F238E27FC236}">
              <a16:creationId xmlns:a16="http://schemas.microsoft.com/office/drawing/2014/main" id="{00000000-0008-0000-0000-00009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11669300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827</xdr:row>
      <xdr:rowOff>38100</xdr:rowOff>
    </xdr:from>
    <xdr:to>
      <xdr:col>1</xdr:col>
      <xdr:colOff>1162050</xdr:colOff>
      <xdr:row>827</xdr:row>
      <xdr:rowOff>1381125</xdr:rowOff>
    </xdr:to>
    <xdr:pic>
      <xdr:nvPicPr>
        <xdr:cNvPr id="763545" name="Рисунок 720" descr="9785912823985.jpg">
          <a:extLst>
            <a:ext uri="{FF2B5EF4-FFF2-40B4-BE49-F238E27FC236}">
              <a16:creationId xmlns:a16="http://schemas.microsoft.com/office/drawing/2014/main" id="{00000000-0008-0000-0000-00009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8" y="1014807788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831</xdr:row>
      <xdr:rowOff>28575</xdr:rowOff>
    </xdr:from>
    <xdr:to>
      <xdr:col>1</xdr:col>
      <xdr:colOff>1162050</xdr:colOff>
      <xdr:row>831</xdr:row>
      <xdr:rowOff>1390650</xdr:rowOff>
    </xdr:to>
    <xdr:pic>
      <xdr:nvPicPr>
        <xdr:cNvPr id="763546" name="Рисунок 723" descr="9785912826849.jpg">
          <a:extLst>
            <a:ext uri="{FF2B5EF4-FFF2-40B4-BE49-F238E27FC236}">
              <a16:creationId xmlns:a16="http://schemas.microsoft.com/office/drawing/2014/main" id="{00000000-0008-0000-0000-00009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0184650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833</xdr:row>
      <xdr:rowOff>85725</xdr:rowOff>
    </xdr:from>
    <xdr:to>
      <xdr:col>1</xdr:col>
      <xdr:colOff>1143000</xdr:colOff>
      <xdr:row>834</xdr:row>
      <xdr:rowOff>9525</xdr:rowOff>
    </xdr:to>
    <xdr:pic>
      <xdr:nvPicPr>
        <xdr:cNvPr id="763547" name="Рисунок 725" descr="9785912825859.jpg">
          <a:extLst>
            <a:ext uri="{FF2B5EF4-FFF2-40B4-BE49-F238E27FC236}">
              <a16:creationId xmlns:a16="http://schemas.microsoft.com/office/drawing/2014/main" id="{00000000-0008-0000-0000-00009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023080250"/>
          <a:ext cx="95250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834</xdr:row>
      <xdr:rowOff>28575</xdr:rowOff>
    </xdr:from>
    <xdr:to>
      <xdr:col>1</xdr:col>
      <xdr:colOff>1152525</xdr:colOff>
      <xdr:row>835</xdr:row>
      <xdr:rowOff>0</xdr:rowOff>
    </xdr:to>
    <xdr:pic>
      <xdr:nvPicPr>
        <xdr:cNvPr id="763548" name="Рисунок 726" descr="9785912823626.jpg">
          <a:extLst>
            <a:ext uri="{FF2B5EF4-FFF2-40B4-BE49-F238E27FC236}">
              <a16:creationId xmlns:a16="http://schemas.microsoft.com/office/drawing/2014/main" id="{00000000-0008-0000-0000-00009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1024716169"/>
          <a:ext cx="981075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835</xdr:row>
      <xdr:rowOff>19050</xdr:rowOff>
    </xdr:from>
    <xdr:to>
      <xdr:col>1</xdr:col>
      <xdr:colOff>1114425</xdr:colOff>
      <xdr:row>835</xdr:row>
      <xdr:rowOff>1390650</xdr:rowOff>
    </xdr:to>
    <xdr:pic>
      <xdr:nvPicPr>
        <xdr:cNvPr id="763549" name="Рисунок 727" descr="9785912826863.jpg">
          <a:extLst>
            <a:ext uri="{FF2B5EF4-FFF2-40B4-BE49-F238E27FC236}">
              <a16:creationId xmlns:a16="http://schemas.microsoft.com/office/drawing/2014/main" id="{00000000-0008-0000-0000-00009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25852025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838</xdr:row>
      <xdr:rowOff>38100</xdr:rowOff>
    </xdr:from>
    <xdr:to>
      <xdr:col>1</xdr:col>
      <xdr:colOff>1162050</xdr:colOff>
      <xdr:row>838</xdr:row>
      <xdr:rowOff>1409700</xdr:rowOff>
    </xdr:to>
    <xdr:pic>
      <xdr:nvPicPr>
        <xdr:cNvPr id="763550" name="Рисунок 731" descr="9785912823602.jpg">
          <a:extLst>
            <a:ext uri="{FF2B5EF4-FFF2-40B4-BE49-F238E27FC236}">
              <a16:creationId xmlns:a16="http://schemas.microsoft.com/office/drawing/2014/main" id="{00000000-0008-0000-0000-00009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30128750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840</xdr:row>
      <xdr:rowOff>19050</xdr:rowOff>
    </xdr:from>
    <xdr:to>
      <xdr:col>1</xdr:col>
      <xdr:colOff>1181100</xdr:colOff>
      <xdr:row>840</xdr:row>
      <xdr:rowOff>1390650</xdr:rowOff>
    </xdr:to>
    <xdr:pic>
      <xdr:nvPicPr>
        <xdr:cNvPr id="763551" name="Рисунок 733" descr="9785912827525.jpg">
          <a:extLst>
            <a:ext uri="{FF2B5EF4-FFF2-40B4-BE49-F238E27FC236}">
              <a16:creationId xmlns:a16="http://schemas.microsoft.com/office/drawing/2014/main" id="{00000000-0008-0000-0000-00009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2948150"/>
          <a:ext cx="9715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841</xdr:row>
      <xdr:rowOff>38100</xdr:rowOff>
    </xdr:from>
    <xdr:to>
      <xdr:col>1</xdr:col>
      <xdr:colOff>1162050</xdr:colOff>
      <xdr:row>841</xdr:row>
      <xdr:rowOff>1400175</xdr:rowOff>
    </xdr:to>
    <xdr:pic>
      <xdr:nvPicPr>
        <xdr:cNvPr id="763552" name="Рисунок 734" descr="9785912826832.jpg">
          <a:extLst>
            <a:ext uri="{FF2B5EF4-FFF2-40B4-BE49-F238E27FC236}">
              <a16:creationId xmlns:a16="http://schemas.microsoft.com/office/drawing/2014/main" id="{00000000-0008-0000-0000-0000A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438642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842</xdr:row>
      <xdr:rowOff>9525</xdr:rowOff>
    </xdr:from>
    <xdr:to>
      <xdr:col>1</xdr:col>
      <xdr:colOff>1162050</xdr:colOff>
      <xdr:row>842</xdr:row>
      <xdr:rowOff>1381125</xdr:rowOff>
    </xdr:to>
    <xdr:pic>
      <xdr:nvPicPr>
        <xdr:cNvPr id="763553" name="Рисунок 735" descr="9785912825866.jpg">
          <a:extLst>
            <a:ext uri="{FF2B5EF4-FFF2-40B4-BE49-F238E27FC236}">
              <a16:creationId xmlns:a16="http://schemas.microsoft.com/office/drawing/2014/main" id="{00000000-0008-0000-0000-0000A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35777075"/>
          <a:ext cx="9810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843</xdr:row>
      <xdr:rowOff>38100</xdr:rowOff>
    </xdr:from>
    <xdr:to>
      <xdr:col>1</xdr:col>
      <xdr:colOff>1162050</xdr:colOff>
      <xdr:row>843</xdr:row>
      <xdr:rowOff>1400175</xdr:rowOff>
    </xdr:to>
    <xdr:pic>
      <xdr:nvPicPr>
        <xdr:cNvPr id="763554" name="Рисунок 736" descr="9785912823619.jpg">
          <a:extLst>
            <a:ext uri="{FF2B5EF4-FFF2-40B4-BE49-F238E27FC236}">
              <a16:creationId xmlns:a16="http://schemas.microsoft.com/office/drawing/2014/main" id="{00000000-0008-0000-0000-0000A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722487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844</xdr:row>
      <xdr:rowOff>38100</xdr:rowOff>
    </xdr:from>
    <xdr:to>
      <xdr:col>1</xdr:col>
      <xdr:colOff>1123950</xdr:colOff>
      <xdr:row>844</xdr:row>
      <xdr:rowOff>1400175</xdr:rowOff>
    </xdr:to>
    <xdr:pic>
      <xdr:nvPicPr>
        <xdr:cNvPr id="763555" name="Рисунок 737" descr="9785912824135.jpg">
          <a:extLst>
            <a:ext uri="{FF2B5EF4-FFF2-40B4-BE49-F238E27FC236}">
              <a16:creationId xmlns:a16="http://schemas.microsoft.com/office/drawing/2014/main" id="{00000000-0008-0000-0000-0000A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38644100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813</xdr:row>
      <xdr:rowOff>19050</xdr:rowOff>
    </xdr:from>
    <xdr:to>
      <xdr:col>1</xdr:col>
      <xdr:colOff>1152525</xdr:colOff>
      <xdr:row>813</xdr:row>
      <xdr:rowOff>1381125</xdr:rowOff>
    </xdr:to>
    <xdr:pic>
      <xdr:nvPicPr>
        <xdr:cNvPr id="763556" name="Рисунок 738" descr="9785912825873.jpg">
          <a:extLst>
            <a:ext uri="{FF2B5EF4-FFF2-40B4-BE49-F238E27FC236}">
              <a16:creationId xmlns:a16="http://schemas.microsoft.com/office/drawing/2014/main" id="{00000000-0008-0000-0000-0000A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0044275"/>
          <a:ext cx="9429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832</xdr:row>
      <xdr:rowOff>57150</xdr:rowOff>
    </xdr:from>
    <xdr:to>
      <xdr:col>1</xdr:col>
      <xdr:colOff>1143000</xdr:colOff>
      <xdr:row>832</xdr:row>
      <xdr:rowOff>1390650</xdr:rowOff>
    </xdr:to>
    <xdr:pic>
      <xdr:nvPicPr>
        <xdr:cNvPr id="763557" name="Рисунок 903" descr="9785912823633.jpg">
          <a:extLst>
            <a:ext uri="{FF2B5EF4-FFF2-40B4-BE49-F238E27FC236}">
              <a16:creationId xmlns:a16="http://schemas.microsoft.com/office/drawing/2014/main" id="{00000000-0008-0000-0000-0000A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1632450"/>
          <a:ext cx="9334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837</xdr:row>
      <xdr:rowOff>57150</xdr:rowOff>
    </xdr:from>
    <xdr:to>
      <xdr:col>1</xdr:col>
      <xdr:colOff>1152525</xdr:colOff>
      <xdr:row>837</xdr:row>
      <xdr:rowOff>1419225</xdr:rowOff>
    </xdr:to>
    <xdr:pic>
      <xdr:nvPicPr>
        <xdr:cNvPr id="763558" name="Рисунок 730" descr="9785912826924.jpg">
          <a:extLst>
            <a:ext uri="{FF2B5EF4-FFF2-40B4-BE49-F238E27FC236}">
              <a16:creationId xmlns:a16="http://schemas.microsoft.com/office/drawing/2014/main" id="{00000000-0008-0000-0000-0000A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28728575"/>
          <a:ext cx="9429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826</xdr:row>
      <xdr:rowOff>38100</xdr:rowOff>
    </xdr:from>
    <xdr:to>
      <xdr:col>1</xdr:col>
      <xdr:colOff>1200150</xdr:colOff>
      <xdr:row>826</xdr:row>
      <xdr:rowOff>1381125</xdr:rowOff>
    </xdr:to>
    <xdr:pic>
      <xdr:nvPicPr>
        <xdr:cNvPr id="763559" name="Рисунок 902" descr="9785912823978.jpg">
          <a:extLst>
            <a:ext uri="{FF2B5EF4-FFF2-40B4-BE49-F238E27FC236}">
              <a16:creationId xmlns:a16="http://schemas.microsoft.com/office/drawing/2014/main" id="{00000000-0008-0000-0000-0000A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013098050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836</xdr:row>
      <xdr:rowOff>57150</xdr:rowOff>
    </xdr:from>
    <xdr:to>
      <xdr:col>1</xdr:col>
      <xdr:colOff>1123950</xdr:colOff>
      <xdr:row>836</xdr:row>
      <xdr:rowOff>1390650</xdr:rowOff>
    </xdr:to>
    <xdr:pic>
      <xdr:nvPicPr>
        <xdr:cNvPr id="763560" name="Рисунок 728" descr="9785912824111.jpg">
          <a:extLst>
            <a:ext uri="{FF2B5EF4-FFF2-40B4-BE49-F238E27FC236}">
              <a16:creationId xmlns:a16="http://schemas.microsoft.com/office/drawing/2014/main" id="{00000000-0008-0000-0000-0000A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27309350"/>
          <a:ext cx="95250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839</xdr:row>
      <xdr:rowOff>9525</xdr:rowOff>
    </xdr:from>
    <xdr:to>
      <xdr:col>1</xdr:col>
      <xdr:colOff>1171575</xdr:colOff>
      <xdr:row>839</xdr:row>
      <xdr:rowOff>1381125</xdr:rowOff>
    </xdr:to>
    <xdr:pic>
      <xdr:nvPicPr>
        <xdr:cNvPr id="763561" name="Рисунок 904" descr="9785912824128.jpg">
          <a:extLst>
            <a:ext uri="{FF2B5EF4-FFF2-40B4-BE49-F238E27FC236}">
              <a16:creationId xmlns:a16="http://schemas.microsoft.com/office/drawing/2014/main" id="{00000000-0008-0000-0000-0000A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31519400"/>
          <a:ext cx="9620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828</xdr:row>
      <xdr:rowOff>57150</xdr:rowOff>
    </xdr:from>
    <xdr:to>
      <xdr:col>1</xdr:col>
      <xdr:colOff>1123950</xdr:colOff>
      <xdr:row>828</xdr:row>
      <xdr:rowOff>1390650</xdr:rowOff>
    </xdr:to>
    <xdr:pic>
      <xdr:nvPicPr>
        <xdr:cNvPr id="763562" name="Рисунок 860" descr="9785912828485.jpg">
          <a:extLst>
            <a:ext uri="{FF2B5EF4-FFF2-40B4-BE49-F238E27FC236}">
              <a16:creationId xmlns:a16="http://schemas.microsoft.com/office/drawing/2014/main" id="{00000000-0008-0000-0000-0000A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1016243681"/>
          <a:ext cx="942975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829</xdr:row>
      <xdr:rowOff>19050</xdr:rowOff>
    </xdr:from>
    <xdr:to>
      <xdr:col>1</xdr:col>
      <xdr:colOff>1123950</xdr:colOff>
      <xdr:row>829</xdr:row>
      <xdr:rowOff>1381125</xdr:rowOff>
    </xdr:to>
    <xdr:pic>
      <xdr:nvPicPr>
        <xdr:cNvPr id="763563" name="Рисунок 861" descr="9785912823992.jpg">
          <a:extLst>
            <a:ext uri="{FF2B5EF4-FFF2-40B4-BE49-F238E27FC236}">
              <a16:creationId xmlns:a16="http://schemas.microsoft.com/office/drawing/2014/main" id="{00000000-0008-0000-0000-0000A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1733667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846</xdr:row>
      <xdr:rowOff>9525</xdr:rowOff>
    </xdr:from>
    <xdr:to>
      <xdr:col>1</xdr:col>
      <xdr:colOff>1200150</xdr:colOff>
      <xdr:row>846</xdr:row>
      <xdr:rowOff>1390650</xdr:rowOff>
    </xdr:to>
    <xdr:pic>
      <xdr:nvPicPr>
        <xdr:cNvPr id="763564" name="Рисунок 742" descr="9785000335819.jpg">
          <a:extLst>
            <a:ext uri="{FF2B5EF4-FFF2-40B4-BE49-F238E27FC236}">
              <a16:creationId xmlns:a16="http://schemas.microsoft.com/office/drawing/2014/main" id="{00000000-0008-0000-0000-0000A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2149300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847</xdr:row>
      <xdr:rowOff>0</xdr:rowOff>
    </xdr:from>
    <xdr:to>
      <xdr:col>1</xdr:col>
      <xdr:colOff>1219200</xdr:colOff>
      <xdr:row>847</xdr:row>
      <xdr:rowOff>1400175</xdr:rowOff>
    </xdr:to>
    <xdr:pic>
      <xdr:nvPicPr>
        <xdr:cNvPr id="763565" name="Рисунок 744" descr="9785000335796.jpg">
          <a:extLst>
            <a:ext uri="{FF2B5EF4-FFF2-40B4-BE49-F238E27FC236}">
              <a16:creationId xmlns:a16="http://schemas.microsoft.com/office/drawing/2014/main" id="{00000000-0008-0000-0000-0000A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4355900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848</xdr:row>
      <xdr:rowOff>19050</xdr:rowOff>
    </xdr:from>
    <xdr:to>
      <xdr:col>1</xdr:col>
      <xdr:colOff>1181100</xdr:colOff>
      <xdr:row>849</xdr:row>
      <xdr:rowOff>9525</xdr:rowOff>
    </xdr:to>
    <xdr:pic>
      <xdr:nvPicPr>
        <xdr:cNvPr id="763566" name="Рисунок 745" descr="9785000335826.jpg">
          <a:extLst>
            <a:ext uri="{FF2B5EF4-FFF2-40B4-BE49-F238E27FC236}">
              <a16:creationId xmlns:a16="http://schemas.microsoft.com/office/drawing/2014/main" id="{00000000-0008-0000-0000-0000A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499727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850</xdr:row>
      <xdr:rowOff>19050</xdr:rowOff>
    </xdr:from>
    <xdr:to>
      <xdr:col>1</xdr:col>
      <xdr:colOff>1228725</xdr:colOff>
      <xdr:row>850</xdr:row>
      <xdr:rowOff>1390650</xdr:rowOff>
    </xdr:to>
    <xdr:pic>
      <xdr:nvPicPr>
        <xdr:cNvPr id="763567" name="Рисунок 746" descr="9785000335857.jpg">
          <a:extLst>
            <a:ext uri="{FF2B5EF4-FFF2-40B4-BE49-F238E27FC236}">
              <a16:creationId xmlns:a16="http://schemas.microsoft.com/office/drawing/2014/main" id="{00000000-0008-0000-0000-0000A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478357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854</xdr:row>
      <xdr:rowOff>38100</xdr:rowOff>
    </xdr:from>
    <xdr:to>
      <xdr:col>1</xdr:col>
      <xdr:colOff>1228725</xdr:colOff>
      <xdr:row>854</xdr:row>
      <xdr:rowOff>1400175</xdr:rowOff>
    </xdr:to>
    <xdr:pic>
      <xdr:nvPicPr>
        <xdr:cNvPr id="763568" name="Рисунок 748" descr="9785000335840.jpg">
          <a:extLst>
            <a:ext uri="{FF2B5EF4-FFF2-40B4-BE49-F238E27FC236}">
              <a16:creationId xmlns:a16="http://schemas.microsoft.com/office/drawing/2014/main" id="{00000000-0008-0000-0000-0000B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5353167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856</xdr:row>
      <xdr:rowOff>0</xdr:rowOff>
    </xdr:from>
    <xdr:to>
      <xdr:col>1</xdr:col>
      <xdr:colOff>1200150</xdr:colOff>
      <xdr:row>856</xdr:row>
      <xdr:rowOff>1381125</xdr:rowOff>
    </xdr:to>
    <xdr:pic>
      <xdr:nvPicPr>
        <xdr:cNvPr id="763569" name="Рисунок 749" descr="9785000335789.jpg">
          <a:extLst>
            <a:ext uri="{FF2B5EF4-FFF2-40B4-BE49-F238E27FC236}">
              <a16:creationId xmlns:a16="http://schemas.microsoft.com/office/drawing/2014/main" id="{00000000-0008-0000-0000-0000B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563320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851</xdr:row>
      <xdr:rowOff>19050</xdr:rowOff>
    </xdr:from>
    <xdr:to>
      <xdr:col>1</xdr:col>
      <xdr:colOff>1200150</xdr:colOff>
      <xdr:row>851</xdr:row>
      <xdr:rowOff>1390650</xdr:rowOff>
    </xdr:to>
    <xdr:pic>
      <xdr:nvPicPr>
        <xdr:cNvPr id="763570" name="Рисунок 996" descr="9785000337400.jpg">
          <a:extLst>
            <a:ext uri="{FF2B5EF4-FFF2-40B4-BE49-F238E27FC236}">
              <a16:creationId xmlns:a16="http://schemas.microsoft.com/office/drawing/2014/main" id="{00000000-0008-0000-0000-0000B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4925495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852</xdr:row>
      <xdr:rowOff>19050</xdr:rowOff>
    </xdr:from>
    <xdr:to>
      <xdr:col>1</xdr:col>
      <xdr:colOff>1200150</xdr:colOff>
      <xdr:row>852</xdr:row>
      <xdr:rowOff>1390650</xdr:rowOff>
    </xdr:to>
    <xdr:pic>
      <xdr:nvPicPr>
        <xdr:cNvPr id="763571" name="Рисунок 997" descr="9785000337417.jpg">
          <a:extLst>
            <a:ext uri="{FF2B5EF4-FFF2-40B4-BE49-F238E27FC236}">
              <a16:creationId xmlns:a16="http://schemas.microsoft.com/office/drawing/2014/main" id="{00000000-0008-0000-0000-0000B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06741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855</xdr:row>
      <xdr:rowOff>38100</xdr:rowOff>
    </xdr:from>
    <xdr:to>
      <xdr:col>1</xdr:col>
      <xdr:colOff>1200150</xdr:colOff>
      <xdr:row>855</xdr:row>
      <xdr:rowOff>1381125</xdr:rowOff>
    </xdr:to>
    <xdr:pic>
      <xdr:nvPicPr>
        <xdr:cNvPr id="763572" name="Рисунок 998" descr="9785000337424.jpg">
          <a:extLst>
            <a:ext uri="{FF2B5EF4-FFF2-40B4-BE49-F238E27FC236}">
              <a16:creationId xmlns:a16="http://schemas.microsoft.com/office/drawing/2014/main" id="{00000000-0008-0000-0000-0000B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54950900"/>
          <a:ext cx="10191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849</xdr:row>
      <xdr:rowOff>57150</xdr:rowOff>
    </xdr:from>
    <xdr:to>
      <xdr:col>1</xdr:col>
      <xdr:colOff>1152525</xdr:colOff>
      <xdr:row>850</xdr:row>
      <xdr:rowOff>9525</xdr:rowOff>
    </xdr:to>
    <xdr:pic>
      <xdr:nvPicPr>
        <xdr:cNvPr id="763573" name="Рисунок 999" descr="001.jpg">
          <a:extLst>
            <a:ext uri="{FF2B5EF4-FFF2-40B4-BE49-F238E27FC236}">
              <a16:creationId xmlns:a16="http://schemas.microsoft.com/office/drawing/2014/main" id="{00000000-0008-0000-0000-0000B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46454600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853</xdr:row>
      <xdr:rowOff>9525</xdr:rowOff>
    </xdr:from>
    <xdr:to>
      <xdr:col>1</xdr:col>
      <xdr:colOff>1228725</xdr:colOff>
      <xdr:row>854</xdr:row>
      <xdr:rowOff>0</xdr:rowOff>
    </xdr:to>
    <xdr:pic>
      <xdr:nvPicPr>
        <xdr:cNvPr id="763574" name="Рисунок 747" descr="9785000335833.jpg">
          <a:extLst>
            <a:ext uri="{FF2B5EF4-FFF2-40B4-BE49-F238E27FC236}">
              <a16:creationId xmlns:a16="http://schemas.microsoft.com/office/drawing/2014/main" id="{00000000-0008-0000-0000-0000B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2083875"/>
          <a:ext cx="10572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814</xdr:row>
      <xdr:rowOff>0</xdr:rowOff>
    </xdr:from>
    <xdr:to>
      <xdr:col>1</xdr:col>
      <xdr:colOff>1209675</xdr:colOff>
      <xdr:row>814</xdr:row>
      <xdr:rowOff>1400175</xdr:rowOff>
    </xdr:to>
    <xdr:pic>
      <xdr:nvPicPr>
        <xdr:cNvPr id="763575" name="Рисунок 752" descr="9785912822353.jpg">
          <a:extLst>
            <a:ext uri="{FF2B5EF4-FFF2-40B4-BE49-F238E27FC236}">
              <a16:creationId xmlns:a16="http://schemas.microsoft.com/office/drawing/2014/main" id="{00000000-0008-0000-0000-0000B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58265600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815</xdr:row>
      <xdr:rowOff>0</xdr:rowOff>
    </xdr:from>
    <xdr:to>
      <xdr:col>1</xdr:col>
      <xdr:colOff>1238250</xdr:colOff>
      <xdr:row>815</xdr:row>
      <xdr:rowOff>1400175</xdr:rowOff>
    </xdr:to>
    <xdr:pic>
      <xdr:nvPicPr>
        <xdr:cNvPr id="763576" name="Рисунок 753" descr="9785912822322.jpg">
          <a:extLst>
            <a:ext uri="{FF2B5EF4-FFF2-40B4-BE49-F238E27FC236}">
              <a16:creationId xmlns:a16="http://schemas.microsoft.com/office/drawing/2014/main" id="{00000000-0008-0000-0000-0000B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059684825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858</xdr:row>
      <xdr:rowOff>9525</xdr:rowOff>
    </xdr:from>
    <xdr:to>
      <xdr:col>1</xdr:col>
      <xdr:colOff>1200150</xdr:colOff>
      <xdr:row>858</xdr:row>
      <xdr:rowOff>1371600</xdr:rowOff>
    </xdr:to>
    <xdr:pic>
      <xdr:nvPicPr>
        <xdr:cNvPr id="763578" name="Рисунок 756" descr="9785912827488.jpg">
          <a:extLst>
            <a:ext uri="{FF2B5EF4-FFF2-40B4-BE49-F238E27FC236}">
              <a16:creationId xmlns:a16="http://schemas.microsoft.com/office/drawing/2014/main" id="{00000000-0008-0000-0000-0000B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63952025"/>
          <a:ext cx="10191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859</xdr:row>
      <xdr:rowOff>0</xdr:rowOff>
    </xdr:from>
    <xdr:to>
      <xdr:col>1</xdr:col>
      <xdr:colOff>1219200</xdr:colOff>
      <xdr:row>859</xdr:row>
      <xdr:rowOff>1400175</xdr:rowOff>
    </xdr:to>
    <xdr:pic>
      <xdr:nvPicPr>
        <xdr:cNvPr id="763579" name="Рисунок 757" descr="9785912828188.jpg">
          <a:extLst>
            <a:ext uri="{FF2B5EF4-FFF2-40B4-BE49-F238E27FC236}">
              <a16:creationId xmlns:a16="http://schemas.microsoft.com/office/drawing/2014/main" id="{00000000-0008-0000-0000-0000B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65361725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863</xdr:row>
      <xdr:rowOff>0</xdr:rowOff>
    </xdr:from>
    <xdr:to>
      <xdr:col>1</xdr:col>
      <xdr:colOff>1181100</xdr:colOff>
      <xdr:row>863</xdr:row>
      <xdr:rowOff>1381125</xdr:rowOff>
    </xdr:to>
    <xdr:pic>
      <xdr:nvPicPr>
        <xdr:cNvPr id="763584" name="Рисунок 763" descr="9785912824012.jpg">
          <a:extLst>
            <a:ext uri="{FF2B5EF4-FFF2-40B4-BE49-F238E27FC236}">
              <a16:creationId xmlns:a16="http://schemas.microsoft.com/office/drawing/2014/main" id="{00000000-0008-0000-0000-0000C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1038625"/>
          <a:ext cx="10096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866</xdr:row>
      <xdr:rowOff>0</xdr:rowOff>
    </xdr:from>
    <xdr:to>
      <xdr:col>1</xdr:col>
      <xdr:colOff>1190625</xdr:colOff>
      <xdr:row>866</xdr:row>
      <xdr:rowOff>1371600</xdr:rowOff>
    </xdr:to>
    <xdr:pic>
      <xdr:nvPicPr>
        <xdr:cNvPr id="763587" name="Рисунок 769" descr="9785912824234.jpg">
          <a:extLst>
            <a:ext uri="{FF2B5EF4-FFF2-40B4-BE49-F238E27FC236}">
              <a16:creationId xmlns:a16="http://schemas.microsoft.com/office/drawing/2014/main" id="{00000000-0008-0000-0000-0000C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6715525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868</xdr:row>
      <xdr:rowOff>28575</xdr:rowOff>
    </xdr:from>
    <xdr:to>
      <xdr:col>1</xdr:col>
      <xdr:colOff>1200150</xdr:colOff>
      <xdr:row>869</xdr:row>
      <xdr:rowOff>0</xdr:rowOff>
    </xdr:to>
    <xdr:pic>
      <xdr:nvPicPr>
        <xdr:cNvPr id="763588" name="Рисунок 772" descr="9785000334997.jpg">
          <a:extLst>
            <a:ext uri="{FF2B5EF4-FFF2-40B4-BE49-F238E27FC236}">
              <a16:creationId xmlns:a16="http://schemas.microsoft.com/office/drawing/2014/main" id="{00000000-0008-0000-0000-0000C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79582550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871</xdr:row>
      <xdr:rowOff>19050</xdr:rowOff>
    </xdr:from>
    <xdr:to>
      <xdr:col>1</xdr:col>
      <xdr:colOff>1123950</xdr:colOff>
      <xdr:row>872</xdr:row>
      <xdr:rowOff>0</xdr:rowOff>
    </xdr:to>
    <xdr:pic>
      <xdr:nvPicPr>
        <xdr:cNvPr id="763590" name="Рисунок 775" descr="9785912824388.jpg">
          <a:extLst>
            <a:ext uri="{FF2B5EF4-FFF2-40B4-BE49-F238E27FC236}">
              <a16:creationId xmlns:a16="http://schemas.microsoft.com/office/drawing/2014/main" id="{00000000-0008-0000-0000-0000C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83830700"/>
          <a:ext cx="10287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872</xdr:row>
      <xdr:rowOff>0</xdr:rowOff>
    </xdr:from>
    <xdr:to>
      <xdr:col>1</xdr:col>
      <xdr:colOff>1162050</xdr:colOff>
      <xdr:row>872</xdr:row>
      <xdr:rowOff>1400175</xdr:rowOff>
    </xdr:to>
    <xdr:pic>
      <xdr:nvPicPr>
        <xdr:cNvPr id="763591" name="Рисунок 776" descr="9785912825620.jpg">
          <a:extLst>
            <a:ext uri="{FF2B5EF4-FFF2-40B4-BE49-F238E27FC236}">
              <a16:creationId xmlns:a16="http://schemas.microsoft.com/office/drawing/2014/main" id="{00000000-0008-0000-0000-0000C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852308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873</xdr:row>
      <xdr:rowOff>9525</xdr:rowOff>
    </xdr:from>
    <xdr:to>
      <xdr:col>1</xdr:col>
      <xdr:colOff>1162050</xdr:colOff>
      <xdr:row>873</xdr:row>
      <xdr:rowOff>1390650</xdr:rowOff>
    </xdr:to>
    <xdr:pic>
      <xdr:nvPicPr>
        <xdr:cNvPr id="763592" name="Рисунок 777" descr="9785912824395.jpg">
          <a:extLst>
            <a:ext uri="{FF2B5EF4-FFF2-40B4-BE49-F238E27FC236}">
              <a16:creationId xmlns:a16="http://schemas.microsoft.com/office/drawing/2014/main" id="{00000000-0008-0000-0000-0000C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866596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875</xdr:row>
      <xdr:rowOff>0</xdr:rowOff>
    </xdr:from>
    <xdr:to>
      <xdr:col>1</xdr:col>
      <xdr:colOff>1143000</xdr:colOff>
      <xdr:row>875</xdr:row>
      <xdr:rowOff>1371600</xdr:rowOff>
    </xdr:to>
    <xdr:pic>
      <xdr:nvPicPr>
        <xdr:cNvPr id="763593" name="Рисунок 779" descr="9785912828775.jpg">
          <a:extLst>
            <a:ext uri="{FF2B5EF4-FFF2-40B4-BE49-F238E27FC236}">
              <a16:creationId xmlns:a16="http://schemas.microsoft.com/office/drawing/2014/main" id="{00000000-0008-0000-0000-0000C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89488550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865</xdr:row>
      <xdr:rowOff>0</xdr:rowOff>
    </xdr:from>
    <xdr:to>
      <xdr:col>1</xdr:col>
      <xdr:colOff>1200150</xdr:colOff>
      <xdr:row>866</xdr:row>
      <xdr:rowOff>0</xdr:rowOff>
    </xdr:to>
    <xdr:pic>
      <xdr:nvPicPr>
        <xdr:cNvPr id="763594" name="Рисунок 958" descr="9785912822377.jpg">
          <a:extLst>
            <a:ext uri="{FF2B5EF4-FFF2-40B4-BE49-F238E27FC236}">
              <a16:creationId xmlns:a16="http://schemas.microsoft.com/office/drawing/2014/main" id="{00000000-0008-0000-0000-0000C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75296300"/>
          <a:ext cx="102870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869</xdr:row>
      <xdr:rowOff>38100</xdr:rowOff>
    </xdr:from>
    <xdr:to>
      <xdr:col>1</xdr:col>
      <xdr:colOff>1171575</xdr:colOff>
      <xdr:row>869</xdr:row>
      <xdr:rowOff>1400175</xdr:rowOff>
    </xdr:to>
    <xdr:pic>
      <xdr:nvPicPr>
        <xdr:cNvPr id="763595" name="Рисунок 835" descr="9785000335253.jpg">
          <a:extLst>
            <a:ext uri="{FF2B5EF4-FFF2-40B4-BE49-F238E27FC236}">
              <a16:creationId xmlns:a16="http://schemas.microsoft.com/office/drawing/2014/main" id="{00000000-0008-0000-0000-0000C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81011300"/>
          <a:ext cx="10001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874</xdr:row>
      <xdr:rowOff>0</xdr:rowOff>
    </xdr:from>
    <xdr:to>
      <xdr:col>1</xdr:col>
      <xdr:colOff>1162050</xdr:colOff>
      <xdr:row>875</xdr:row>
      <xdr:rowOff>0</xdr:rowOff>
    </xdr:to>
    <xdr:pic>
      <xdr:nvPicPr>
        <xdr:cNvPr id="763596" name="Рисунок 836" descr="9785912826160.jpg">
          <a:extLst>
            <a:ext uri="{FF2B5EF4-FFF2-40B4-BE49-F238E27FC236}">
              <a16:creationId xmlns:a16="http://schemas.microsoft.com/office/drawing/2014/main" id="{00000000-0008-0000-0000-0000C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88069325"/>
          <a:ext cx="1057275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816</xdr:row>
      <xdr:rowOff>9525</xdr:rowOff>
    </xdr:from>
    <xdr:to>
      <xdr:col>1</xdr:col>
      <xdr:colOff>1209675</xdr:colOff>
      <xdr:row>816</xdr:row>
      <xdr:rowOff>1381125</xdr:rowOff>
    </xdr:to>
    <xdr:pic>
      <xdr:nvPicPr>
        <xdr:cNvPr id="763597" name="Рисунок 235" descr="9785912825507.jpg">
          <a:extLst>
            <a:ext uri="{FF2B5EF4-FFF2-40B4-BE49-F238E27FC236}">
              <a16:creationId xmlns:a16="http://schemas.microsoft.com/office/drawing/2014/main" id="{00000000-0008-0000-0000-0000C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91422125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880</xdr:row>
      <xdr:rowOff>38100</xdr:rowOff>
    </xdr:from>
    <xdr:to>
      <xdr:col>1</xdr:col>
      <xdr:colOff>1200150</xdr:colOff>
      <xdr:row>880</xdr:row>
      <xdr:rowOff>1400175</xdr:rowOff>
    </xdr:to>
    <xdr:pic>
      <xdr:nvPicPr>
        <xdr:cNvPr id="763598" name="Рисунок 238" descr="9785000337172.jpg">
          <a:extLst>
            <a:ext uri="{FF2B5EF4-FFF2-40B4-BE49-F238E27FC236}">
              <a16:creationId xmlns:a16="http://schemas.microsoft.com/office/drawing/2014/main" id="{00000000-0008-0000-0000-0000C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093019944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883</xdr:row>
      <xdr:rowOff>19050</xdr:rowOff>
    </xdr:from>
    <xdr:to>
      <xdr:col>1</xdr:col>
      <xdr:colOff>1238250</xdr:colOff>
      <xdr:row>883</xdr:row>
      <xdr:rowOff>1419225</xdr:rowOff>
    </xdr:to>
    <xdr:pic>
      <xdr:nvPicPr>
        <xdr:cNvPr id="763599" name="Рисунок 239" descr="9785000337189.jpg">
          <a:extLst>
            <a:ext uri="{FF2B5EF4-FFF2-40B4-BE49-F238E27FC236}">
              <a16:creationId xmlns:a16="http://schemas.microsoft.com/office/drawing/2014/main" id="{00000000-0008-0000-0000-0000C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13662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885</xdr:row>
      <xdr:rowOff>9525</xdr:rowOff>
    </xdr:from>
    <xdr:to>
      <xdr:col>1</xdr:col>
      <xdr:colOff>1257300</xdr:colOff>
      <xdr:row>885</xdr:row>
      <xdr:rowOff>1409700</xdr:rowOff>
    </xdr:to>
    <xdr:pic>
      <xdr:nvPicPr>
        <xdr:cNvPr id="763600" name="Рисунок 241" descr="9785912823091.jpg">
          <a:extLst>
            <a:ext uri="{FF2B5EF4-FFF2-40B4-BE49-F238E27FC236}">
              <a16:creationId xmlns:a16="http://schemas.microsoft.com/office/drawing/2014/main" id="{00000000-0008-0000-0000-0000D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4195150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886</xdr:row>
      <xdr:rowOff>0</xdr:rowOff>
    </xdr:from>
    <xdr:to>
      <xdr:col>1</xdr:col>
      <xdr:colOff>1238250</xdr:colOff>
      <xdr:row>886</xdr:row>
      <xdr:rowOff>1400175</xdr:rowOff>
    </xdr:to>
    <xdr:pic>
      <xdr:nvPicPr>
        <xdr:cNvPr id="763601" name="Рисунок 242" descr="9785000336717.jpg">
          <a:extLst>
            <a:ext uri="{FF2B5EF4-FFF2-40B4-BE49-F238E27FC236}">
              <a16:creationId xmlns:a16="http://schemas.microsoft.com/office/drawing/2014/main" id="{00000000-0008-0000-0000-0000D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56048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817</xdr:row>
      <xdr:rowOff>0</xdr:rowOff>
    </xdr:from>
    <xdr:to>
      <xdr:col>1</xdr:col>
      <xdr:colOff>1247775</xdr:colOff>
      <xdr:row>817</xdr:row>
      <xdr:rowOff>1371600</xdr:rowOff>
    </xdr:to>
    <xdr:pic>
      <xdr:nvPicPr>
        <xdr:cNvPr id="763602" name="Рисунок 243" descr="9785912820175.jpg">
          <a:extLst>
            <a:ext uri="{FF2B5EF4-FFF2-40B4-BE49-F238E27FC236}">
              <a16:creationId xmlns:a16="http://schemas.microsoft.com/office/drawing/2014/main" id="{00000000-0008-0000-0000-0000D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7024075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887</xdr:row>
      <xdr:rowOff>19050</xdr:rowOff>
    </xdr:from>
    <xdr:to>
      <xdr:col>1</xdr:col>
      <xdr:colOff>1228725</xdr:colOff>
      <xdr:row>887</xdr:row>
      <xdr:rowOff>1390650</xdr:rowOff>
    </xdr:to>
    <xdr:pic>
      <xdr:nvPicPr>
        <xdr:cNvPr id="763603" name="Рисунок 244" descr="9785000337165.jpg">
          <a:extLst>
            <a:ext uri="{FF2B5EF4-FFF2-40B4-BE49-F238E27FC236}">
              <a16:creationId xmlns:a16="http://schemas.microsoft.com/office/drawing/2014/main" id="{00000000-0008-0000-0000-0000D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846235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888</xdr:row>
      <xdr:rowOff>0</xdr:rowOff>
    </xdr:from>
    <xdr:to>
      <xdr:col>1</xdr:col>
      <xdr:colOff>1238250</xdr:colOff>
      <xdr:row>888</xdr:row>
      <xdr:rowOff>1381125</xdr:rowOff>
    </xdr:to>
    <xdr:pic>
      <xdr:nvPicPr>
        <xdr:cNvPr id="763604" name="Рисунок 245" descr="9785000337196.jpg">
          <a:extLst>
            <a:ext uri="{FF2B5EF4-FFF2-40B4-BE49-F238E27FC236}">
              <a16:creationId xmlns:a16="http://schemas.microsoft.com/office/drawing/2014/main" id="{00000000-0008-0000-0000-0000D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9862525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891</xdr:row>
      <xdr:rowOff>19050</xdr:rowOff>
    </xdr:from>
    <xdr:to>
      <xdr:col>1</xdr:col>
      <xdr:colOff>1238250</xdr:colOff>
      <xdr:row>891</xdr:row>
      <xdr:rowOff>1390650</xdr:rowOff>
    </xdr:to>
    <xdr:pic>
      <xdr:nvPicPr>
        <xdr:cNvPr id="763605" name="Рисунок 248" descr="9785000336694.jpg">
          <a:extLst>
            <a:ext uri="{FF2B5EF4-FFF2-40B4-BE49-F238E27FC236}">
              <a16:creationId xmlns:a16="http://schemas.microsoft.com/office/drawing/2014/main" id="{00000000-0008-0000-0000-0000D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11413925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895</xdr:row>
      <xdr:rowOff>28575</xdr:rowOff>
    </xdr:from>
    <xdr:to>
      <xdr:col>1</xdr:col>
      <xdr:colOff>1219200</xdr:colOff>
      <xdr:row>895</xdr:row>
      <xdr:rowOff>1409700</xdr:rowOff>
    </xdr:to>
    <xdr:pic>
      <xdr:nvPicPr>
        <xdr:cNvPr id="763607" name="Рисунок 253" descr="9785000336724.jpg">
          <a:extLst>
            <a:ext uri="{FF2B5EF4-FFF2-40B4-BE49-F238E27FC236}">
              <a16:creationId xmlns:a16="http://schemas.microsoft.com/office/drawing/2014/main" id="{00000000-0008-0000-0000-0000D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21244900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896</xdr:row>
      <xdr:rowOff>28575</xdr:rowOff>
    </xdr:from>
    <xdr:to>
      <xdr:col>1</xdr:col>
      <xdr:colOff>1200150</xdr:colOff>
      <xdr:row>896</xdr:row>
      <xdr:rowOff>1409700</xdr:rowOff>
    </xdr:to>
    <xdr:pic>
      <xdr:nvPicPr>
        <xdr:cNvPr id="763608" name="Рисунок 254" descr="9785000336731.jpg">
          <a:extLst>
            <a:ext uri="{FF2B5EF4-FFF2-40B4-BE49-F238E27FC236}">
              <a16:creationId xmlns:a16="http://schemas.microsoft.com/office/drawing/2014/main" id="{00000000-0008-0000-0000-0000D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2266412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884</xdr:row>
      <xdr:rowOff>57150</xdr:rowOff>
    </xdr:from>
    <xdr:to>
      <xdr:col>1</xdr:col>
      <xdr:colOff>1200150</xdr:colOff>
      <xdr:row>884</xdr:row>
      <xdr:rowOff>1419225</xdr:rowOff>
    </xdr:to>
    <xdr:pic>
      <xdr:nvPicPr>
        <xdr:cNvPr id="763609" name="Рисунок 837" descr="9785000335864.jpg">
          <a:extLst>
            <a:ext uri="{FF2B5EF4-FFF2-40B4-BE49-F238E27FC236}">
              <a16:creationId xmlns:a16="http://schemas.microsoft.com/office/drawing/2014/main" id="{00000000-0008-0000-0000-0000D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028235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890</xdr:row>
      <xdr:rowOff>0</xdr:rowOff>
    </xdr:from>
    <xdr:to>
      <xdr:col>1</xdr:col>
      <xdr:colOff>1200150</xdr:colOff>
      <xdr:row>890</xdr:row>
      <xdr:rowOff>1400175</xdr:rowOff>
    </xdr:to>
    <xdr:pic>
      <xdr:nvPicPr>
        <xdr:cNvPr id="763610" name="Рисунок 838" descr="9785000335888.jpg">
          <a:extLst>
            <a:ext uri="{FF2B5EF4-FFF2-40B4-BE49-F238E27FC236}">
              <a16:creationId xmlns:a16="http://schemas.microsoft.com/office/drawing/2014/main" id="{00000000-0008-0000-0000-0000D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108567125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894</xdr:row>
      <xdr:rowOff>9525</xdr:rowOff>
    </xdr:from>
    <xdr:to>
      <xdr:col>1</xdr:col>
      <xdr:colOff>1266825</xdr:colOff>
      <xdr:row>894</xdr:row>
      <xdr:rowOff>1371600</xdr:rowOff>
    </xdr:to>
    <xdr:pic>
      <xdr:nvPicPr>
        <xdr:cNvPr id="763611" name="Рисунок 839" descr="9785000335901.jpg">
          <a:extLst>
            <a:ext uri="{FF2B5EF4-FFF2-40B4-BE49-F238E27FC236}">
              <a16:creationId xmlns:a16="http://schemas.microsoft.com/office/drawing/2014/main" id="{00000000-0008-0000-0000-0000D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1980662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78581</xdr:colOff>
      <xdr:row>897</xdr:row>
      <xdr:rowOff>7144</xdr:rowOff>
    </xdr:from>
    <xdr:to>
      <xdr:col>1</xdr:col>
      <xdr:colOff>1164431</xdr:colOff>
      <xdr:row>897</xdr:row>
      <xdr:rowOff>1378744</xdr:rowOff>
    </xdr:to>
    <xdr:pic>
      <xdr:nvPicPr>
        <xdr:cNvPr id="763612" name="Рисунок 840" descr="9785000335932.jpg">
          <a:extLst>
            <a:ext uri="{FF2B5EF4-FFF2-40B4-BE49-F238E27FC236}">
              <a16:creationId xmlns:a16="http://schemas.microsoft.com/office/drawing/2014/main" id="{00000000-0008-0000-0000-0000D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769" y="1164402675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879</xdr:row>
      <xdr:rowOff>19050</xdr:rowOff>
    </xdr:from>
    <xdr:to>
      <xdr:col>1</xdr:col>
      <xdr:colOff>1247775</xdr:colOff>
      <xdr:row>880</xdr:row>
      <xdr:rowOff>9525</xdr:rowOff>
    </xdr:to>
    <xdr:pic>
      <xdr:nvPicPr>
        <xdr:cNvPr id="763613" name="Рисунок 820" descr="9785912822766.jpg">
          <a:extLst>
            <a:ext uri="{FF2B5EF4-FFF2-40B4-BE49-F238E27FC236}">
              <a16:creationId xmlns:a16="http://schemas.microsoft.com/office/drawing/2014/main" id="{00000000-0008-0000-0000-0000D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095689325"/>
          <a:ext cx="11144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900</xdr:row>
      <xdr:rowOff>57150</xdr:rowOff>
    </xdr:from>
    <xdr:to>
      <xdr:col>1</xdr:col>
      <xdr:colOff>1219200</xdr:colOff>
      <xdr:row>900</xdr:row>
      <xdr:rowOff>1381125</xdr:rowOff>
    </xdr:to>
    <xdr:pic>
      <xdr:nvPicPr>
        <xdr:cNvPr id="763614" name="Рисунок 262" descr="9785912823077.jpg">
          <a:extLst>
            <a:ext uri="{FF2B5EF4-FFF2-40B4-BE49-F238E27FC236}">
              <a16:creationId xmlns:a16="http://schemas.microsoft.com/office/drawing/2014/main" id="{00000000-0008-0000-0000-0000D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28864900"/>
          <a:ext cx="1057275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154781</xdr:colOff>
      <xdr:row>901</xdr:row>
      <xdr:rowOff>38100</xdr:rowOff>
    </xdr:from>
    <xdr:to>
      <xdr:col>1</xdr:col>
      <xdr:colOff>1183481</xdr:colOff>
      <xdr:row>901</xdr:row>
      <xdr:rowOff>1409700</xdr:rowOff>
    </xdr:to>
    <xdr:pic>
      <xdr:nvPicPr>
        <xdr:cNvPr id="763617" name="Рисунок 268" descr="9785912828034.jpg">
          <a:extLst>
            <a:ext uri="{FF2B5EF4-FFF2-40B4-BE49-F238E27FC236}">
              <a16:creationId xmlns:a16="http://schemas.microsoft.com/office/drawing/2014/main" id="{00000000-0008-0000-0000-0000E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69" y="1134608475"/>
          <a:ext cx="10287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903</xdr:row>
      <xdr:rowOff>38100</xdr:rowOff>
    </xdr:from>
    <xdr:to>
      <xdr:col>1</xdr:col>
      <xdr:colOff>1123950</xdr:colOff>
      <xdr:row>903</xdr:row>
      <xdr:rowOff>1409700</xdr:rowOff>
    </xdr:to>
    <xdr:pic>
      <xdr:nvPicPr>
        <xdr:cNvPr id="763618" name="Рисунок 272" descr="9785912822773.jpg">
          <a:extLst>
            <a:ext uri="{FF2B5EF4-FFF2-40B4-BE49-F238E27FC236}">
              <a16:creationId xmlns:a16="http://schemas.microsoft.com/office/drawing/2014/main" id="{00000000-0008-0000-0000-0000E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373612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911</xdr:row>
      <xdr:rowOff>9525</xdr:rowOff>
    </xdr:from>
    <xdr:to>
      <xdr:col>1</xdr:col>
      <xdr:colOff>1247775</xdr:colOff>
      <xdr:row>911</xdr:row>
      <xdr:rowOff>1381125</xdr:rowOff>
    </xdr:to>
    <xdr:pic>
      <xdr:nvPicPr>
        <xdr:cNvPr id="763620" name="Рисунок 656" descr="9785000334492.jpg">
          <a:extLst>
            <a:ext uri="{FF2B5EF4-FFF2-40B4-BE49-F238E27FC236}">
              <a16:creationId xmlns:a16="http://schemas.microsoft.com/office/drawing/2014/main" id="{00000000-0008-0000-0000-0000E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7686300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912</xdr:row>
      <xdr:rowOff>38100</xdr:rowOff>
    </xdr:from>
    <xdr:to>
      <xdr:col>1</xdr:col>
      <xdr:colOff>1200150</xdr:colOff>
      <xdr:row>912</xdr:row>
      <xdr:rowOff>1400175</xdr:rowOff>
    </xdr:to>
    <xdr:pic>
      <xdr:nvPicPr>
        <xdr:cNvPr id="763621" name="Рисунок 657" descr="9785000332351.jpg">
          <a:extLst>
            <a:ext uri="{FF2B5EF4-FFF2-40B4-BE49-F238E27FC236}">
              <a16:creationId xmlns:a16="http://schemas.microsoft.com/office/drawing/2014/main" id="{00000000-0008-0000-0000-0000E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491341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913</xdr:row>
      <xdr:rowOff>38100</xdr:rowOff>
    </xdr:from>
    <xdr:to>
      <xdr:col>1</xdr:col>
      <xdr:colOff>1219200</xdr:colOff>
      <xdr:row>913</xdr:row>
      <xdr:rowOff>1400175</xdr:rowOff>
    </xdr:to>
    <xdr:pic>
      <xdr:nvPicPr>
        <xdr:cNvPr id="763622" name="Рисунок 658" descr="9785000332474.jpg">
          <a:extLst>
            <a:ext uri="{FF2B5EF4-FFF2-40B4-BE49-F238E27FC236}">
              <a16:creationId xmlns:a16="http://schemas.microsoft.com/office/drawing/2014/main" id="{00000000-0008-0000-0000-0000E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5055332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914</xdr:row>
      <xdr:rowOff>9525</xdr:rowOff>
    </xdr:from>
    <xdr:to>
      <xdr:col>1</xdr:col>
      <xdr:colOff>1219200</xdr:colOff>
      <xdr:row>914</xdr:row>
      <xdr:rowOff>1409700</xdr:rowOff>
    </xdr:to>
    <xdr:pic>
      <xdr:nvPicPr>
        <xdr:cNvPr id="763623" name="Рисунок 659" descr="9785000334270.jpg">
          <a:extLst>
            <a:ext uri="{FF2B5EF4-FFF2-40B4-BE49-F238E27FC236}">
              <a16:creationId xmlns:a16="http://schemas.microsoft.com/office/drawing/2014/main" id="{00000000-0008-0000-0000-0000E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51943975"/>
          <a:ext cx="11239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915</xdr:row>
      <xdr:rowOff>28575</xdr:rowOff>
    </xdr:from>
    <xdr:to>
      <xdr:col>1</xdr:col>
      <xdr:colOff>1200150</xdr:colOff>
      <xdr:row>915</xdr:row>
      <xdr:rowOff>1390650</xdr:rowOff>
    </xdr:to>
    <xdr:pic>
      <xdr:nvPicPr>
        <xdr:cNvPr id="763624" name="Рисунок 660" descr="9785000333068.jpg">
          <a:extLst>
            <a:ext uri="{FF2B5EF4-FFF2-40B4-BE49-F238E27FC236}">
              <a16:creationId xmlns:a16="http://schemas.microsoft.com/office/drawing/2014/main" id="{00000000-0008-0000-0000-0000E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5338225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916</xdr:row>
      <xdr:rowOff>19050</xdr:rowOff>
    </xdr:from>
    <xdr:to>
      <xdr:col>1</xdr:col>
      <xdr:colOff>1200150</xdr:colOff>
      <xdr:row>916</xdr:row>
      <xdr:rowOff>1390650</xdr:rowOff>
    </xdr:to>
    <xdr:pic>
      <xdr:nvPicPr>
        <xdr:cNvPr id="763625" name="Рисунок 661" descr="9785000333549.jpg">
          <a:extLst>
            <a:ext uri="{FF2B5EF4-FFF2-40B4-BE49-F238E27FC236}">
              <a16:creationId xmlns:a16="http://schemas.microsoft.com/office/drawing/2014/main" id="{00000000-0008-0000-0000-0000E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54791950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917</xdr:row>
      <xdr:rowOff>28575</xdr:rowOff>
    </xdr:from>
    <xdr:to>
      <xdr:col>1</xdr:col>
      <xdr:colOff>1257300</xdr:colOff>
      <xdr:row>917</xdr:row>
      <xdr:rowOff>1390650</xdr:rowOff>
    </xdr:to>
    <xdr:pic>
      <xdr:nvPicPr>
        <xdr:cNvPr id="763626" name="Рисунок 662" descr="9785000334256.jpg">
          <a:extLst>
            <a:ext uri="{FF2B5EF4-FFF2-40B4-BE49-F238E27FC236}">
              <a16:creationId xmlns:a16="http://schemas.microsoft.com/office/drawing/2014/main" id="{00000000-0008-0000-0000-0000E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56220700"/>
          <a:ext cx="11239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918</xdr:row>
      <xdr:rowOff>0</xdr:rowOff>
    </xdr:from>
    <xdr:to>
      <xdr:col>1</xdr:col>
      <xdr:colOff>1228725</xdr:colOff>
      <xdr:row>918</xdr:row>
      <xdr:rowOff>1381125</xdr:rowOff>
    </xdr:to>
    <xdr:pic>
      <xdr:nvPicPr>
        <xdr:cNvPr id="763627" name="Рисунок 663" descr="9785000334133.jpg">
          <a:extLst>
            <a:ext uri="{FF2B5EF4-FFF2-40B4-BE49-F238E27FC236}">
              <a16:creationId xmlns:a16="http://schemas.microsoft.com/office/drawing/2014/main" id="{00000000-0008-0000-0000-0000E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57611350"/>
          <a:ext cx="11144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919</xdr:row>
      <xdr:rowOff>9525</xdr:rowOff>
    </xdr:from>
    <xdr:to>
      <xdr:col>1</xdr:col>
      <xdr:colOff>1238250</xdr:colOff>
      <xdr:row>919</xdr:row>
      <xdr:rowOff>1390650</xdr:rowOff>
    </xdr:to>
    <xdr:pic>
      <xdr:nvPicPr>
        <xdr:cNvPr id="763628" name="Рисунок 664" descr="9785000335161.jpg">
          <a:extLst>
            <a:ext uri="{FF2B5EF4-FFF2-40B4-BE49-F238E27FC236}">
              <a16:creationId xmlns:a16="http://schemas.microsoft.com/office/drawing/2014/main" id="{00000000-0008-0000-0000-0000E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59040100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920</xdr:row>
      <xdr:rowOff>9525</xdr:rowOff>
    </xdr:from>
    <xdr:to>
      <xdr:col>1</xdr:col>
      <xdr:colOff>1238250</xdr:colOff>
      <xdr:row>920</xdr:row>
      <xdr:rowOff>1390650</xdr:rowOff>
    </xdr:to>
    <xdr:pic>
      <xdr:nvPicPr>
        <xdr:cNvPr id="763629" name="Рисунок 665" descr="9785000335178.jpg">
          <a:extLst>
            <a:ext uri="{FF2B5EF4-FFF2-40B4-BE49-F238E27FC236}">
              <a16:creationId xmlns:a16="http://schemas.microsoft.com/office/drawing/2014/main" id="{00000000-0008-0000-0000-0000E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60459325"/>
          <a:ext cx="11430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922</xdr:row>
      <xdr:rowOff>0</xdr:rowOff>
    </xdr:from>
    <xdr:to>
      <xdr:col>1</xdr:col>
      <xdr:colOff>1238250</xdr:colOff>
      <xdr:row>922</xdr:row>
      <xdr:rowOff>1381125</xdr:rowOff>
    </xdr:to>
    <xdr:pic>
      <xdr:nvPicPr>
        <xdr:cNvPr id="763630" name="Рисунок 668" descr="9785912820410.jpg">
          <a:extLst>
            <a:ext uri="{FF2B5EF4-FFF2-40B4-BE49-F238E27FC236}">
              <a16:creationId xmlns:a16="http://schemas.microsoft.com/office/drawing/2014/main" id="{00000000-0008-0000-0000-0000E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624786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929</xdr:row>
      <xdr:rowOff>28575</xdr:rowOff>
    </xdr:from>
    <xdr:to>
      <xdr:col>1</xdr:col>
      <xdr:colOff>1238250</xdr:colOff>
      <xdr:row>929</xdr:row>
      <xdr:rowOff>1390650</xdr:rowOff>
    </xdr:to>
    <xdr:pic>
      <xdr:nvPicPr>
        <xdr:cNvPr id="763631" name="Рисунок 669" descr="9785912828461.jpg">
          <a:extLst>
            <a:ext uri="{FF2B5EF4-FFF2-40B4-BE49-F238E27FC236}">
              <a16:creationId xmlns:a16="http://schemas.microsoft.com/office/drawing/2014/main" id="{00000000-0008-0000-0000-0000E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3926425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11</xdr:row>
      <xdr:rowOff>9525</xdr:rowOff>
    </xdr:from>
    <xdr:to>
      <xdr:col>1</xdr:col>
      <xdr:colOff>1238250</xdr:colOff>
      <xdr:row>11</xdr:row>
      <xdr:rowOff>1381125</xdr:rowOff>
    </xdr:to>
    <xdr:pic>
      <xdr:nvPicPr>
        <xdr:cNvPr id="763632" name="Рисунок 670" descr="9785912824814.jpg">
          <a:extLst>
            <a:ext uri="{FF2B5EF4-FFF2-40B4-BE49-F238E27FC236}">
              <a16:creationId xmlns:a16="http://schemas.microsoft.com/office/drawing/2014/main" id="{00000000-0008-0000-0000-0000F0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65326600"/>
          <a:ext cx="11430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930</xdr:row>
      <xdr:rowOff>19050</xdr:rowOff>
    </xdr:from>
    <xdr:to>
      <xdr:col>1</xdr:col>
      <xdr:colOff>1228725</xdr:colOff>
      <xdr:row>930</xdr:row>
      <xdr:rowOff>1390650</xdr:rowOff>
    </xdr:to>
    <xdr:pic>
      <xdr:nvPicPr>
        <xdr:cNvPr id="763633" name="Рисунок 671" descr="9785912826375.jpg">
          <a:extLst>
            <a:ext uri="{FF2B5EF4-FFF2-40B4-BE49-F238E27FC236}">
              <a16:creationId xmlns:a16="http://schemas.microsoft.com/office/drawing/2014/main" id="{00000000-0008-0000-0000-0000F1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66755350"/>
          <a:ext cx="10953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14</xdr:row>
      <xdr:rowOff>28575</xdr:rowOff>
    </xdr:from>
    <xdr:to>
      <xdr:col>1</xdr:col>
      <xdr:colOff>1238250</xdr:colOff>
      <xdr:row>14</xdr:row>
      <xdr:rowOff>1390650</xdr:rowOff>
    </xdr:to>
    <xdr:pic>
      <xdr:nvPicPr>
        <xdr:cNvPr id="763634" name="Рисунок 672" descr="9785912823831.jpg">
          <a:extLst>
            <a:ext uri="{FF2B5EF4-FFF2-40B4-BE49-F238E27FC236}">
              <a16:creationId xmlns:a16="http://schemas.microsoft.com/office/drawing/2014/main" id="{00000000-0008-0000-0000-0000F2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8184100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12</xdr:row>
      <xdr:rowOff>28575</xdr:rowOff>
    </xdr:from>
    <xdr:to>
      <xdr:col>1</xdr:col>
      <xdr:colOff>1228725</xdr:colOff>
      <xdr:row>12</xdr:row>
      <xdr:rowOff>1409700</xdr:rowOff>
    </xdr:to>
    <xdr:pic>
      <xdr:nvPicPr>
        <xdr:cNvPr id="763635" name="Рисунок 673" descr="9785912828027.jpg">
          <a:extLst>
            <a:ext uri="{FF2B5EF4-FFF2-40B4-BE49-F238E27FC236}">
              <a16:creationId xmlns:a16="http://schemas.microsoft.com/office/drawing/2014/main" id="{00000000-0008-0000-0000-0000F3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696033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931</xdr:row>
      <xdr:rowOff>0</xdr:rowOff>
    </xdr:from>
    <xdr:to>
      <xdr:col>1</xdr:col>
      <xdr:colOff>1228725</xdr:colOff>
      <xdr:row>931</xdr:row>
      <xdr:rowOff>1371600</xdr:rowOff>
    </xdr:to>
    <xdr:pic>
      <xdr:nvPicPr>
        <xdr:cNvPr id="763636" name="Рисунок 675" descr="9785912820403.jpg">
          <a:extLst>
            <a:ext uri="{FF2B5EF4-FFF2-40B4-BE49-F238E27FC236}">
              <a16:creationId xmlns:a16="http://schemas.microsoft.com/office/drawing/2014/main" id="{00000000-0008-0000-0000-0000F4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70993975"/>
          <a:ext cx="11334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932</xdr:row>
      <xdr:rowOff>0</xdr:rowOff>
    </xdr:from>
    <xdr:to>
      <xdr:col>1</xdr:col>
      <xdr:colOff>1257300</xdr:colOff>
      <xdr:row>932</xdr:row>
      <xdr:rowOff>1381125</xdr:rowOff>
    </xdr:to>
    <xdr:pic>
      <xdr:nvPicPr>
        <xdr:cNvPr id="763637" name="Рисунок 676" descr="9785912821028.jpg">
          <a:extLst>
            <a:ext uri="{FF2B5EF4-FFF2-40B4-BE49-F238E27FC236}">
              <a16:creationId xmlns:a16="http://schemas.microsoft.com/office/drawing/2014/main" id="{00000000-0008-0000-0000-0000F5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7241320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13</xdr:row>
      <xdr:rowOff>9525</xdr:rowOff>
    </xdr:from>
    <xdr:to>
      <xdr:col>1</xdr:col>
      <xdr:colOff>1266825</xdr:colOff>
      <xdr:row>13</xdr:row>
      <xdr:rowOff>1390650</xdr:rowOff>
    </xdr:to>
    <xdr:pic>
      <xdr:nvPicPr>
        <xdr:cNvPr id="763638" name="Рисунок 677" descr="9785912828010.jpg">
          <a:extLst>
            <a:ext uri="{FF2B5EF4-FFF2-40B4-BE49-F238E27FC236}">
              <a16:creationId xmlns:a16="http://schemas.microsoft.com/office/drawing/2014/main" id="{00000000-0008-0000-0000-0000F6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38419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15</xdr:row>
      <xdr:rowOff>0</xdr:rowOff>
    </xdr:from>
    <xdr:to>
      <xdr:col>1</xdr:col>
      <xdr:colOff>1276350</xdr:colOff>
      <xdr:row>15</xdr:row>
      <xdr:rowOff>1371600</xdr:rowOff>
    </xdr:to>
    <xdr:pic>
      <xdr:nvPicPr>
        <xdr:cNvPr id="763639" name="Рисунок 678" descr="9785000336847.jpg">
          <a:extLst>
            <a:ext uri="{FF2B5EF4-FFF2-40B4-BE49-F238E27FC236}">
              <a16:creationId xmlns:a16="http://schemas.microsoft.com/office/drawing/2014/main" id="{00000000-0008-0000-0000-0000F7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75251650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933</xdr:row>
      <xdr:rowOff>0</xdr:rowOff>
    </xdr:from>
    <xdr:to>
      <xdr:col>1</xdr:col>
      <xdr:colOff>1266825</xdr:colOff>
      <xdr:row>933</xdr:row>
      <xdr:rowOff>1381125</xdr:rowOff>
    </xdr:to>
    <xdr:pic>
      <xdr:nvPicPr>
        <xdr:cNvPr id="763640" name="Рисунок 679" descr="9785912828898.jpg">
          <a:extLst>
            <a:ext uri="{FF2B5EF4-FFF2-40B4-BE49-F238E27FC236}">
              <a16:creationId xmlns:a16="http://schemas.microsoft.com/office/drawing/2014/main" id="{00000000-0008-0000-0000-0000F8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667087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934</xdr:row>
      <xdr:rowOff>9525</xdr:rowOff>
    </xdr:from>
    <xdr:to>
      <xdr:col>1</xdr:col>
      <xdr:colOff>1266825</xdr:colOff>
      <xdr:row>934</xdr:row>
      <xdr:rowOff>1390650</xdr:rowOff>
    </xdr:to>
    <xdr:pic>
      <xdr:nvPicPr>
        <xdr:cNvPr id="763641" name="Рисунок 680" descr="9785912828904.jpg">
          <a:extLst>
            <a:ext uri="{FF2B5EF4-FFF2-40B4-BE49-F238E27FC236}">
              <a16:creationId xmlns:a16="http://schemas.microsoft.com/office/drawing/2014/main" id="{00000000-0008-0000-0000-0000F9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78099625"/>
          <a:ext cx="11334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</xdr:row>
      <xdr:rowOff>9525</xdr:rowOff>
    </xdr:from>
    <xdr:to>
      <xdr:col>1</xdr:col>
      <xdr:colOff>1266825</xdr:colOff>
      <xdr:row>10</xdr:row>
      <xdr:rowOff>1390650</xdr:rowOff>
    </xdr:to>
    <xdr:pic>
      <xdr:nvPicPr>
        <xdr:cNvPr id="763642" name="Рисунок 681" descr="9785912827976.jpg">
          <a:extLst>
            <a:ext uri="{FF2B5EF4-FFF2-40B4-BE49-F238E27FC236}">
              <a16:creationId xmlns:a16="http://schemas.microsoft.com/office/drawing/2014/main" id="{00000000-0008-0000-0000-0000FA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951885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936</xdr:row>
      <xdr:rowOff>9525</xdr:rowOff>
    </xdr:from>
    <xdr:to>
      <xdr:col>1</xdr:col>
      <xdr:colOff>1200150</xdr:colOff>
      <xdr:row>936</xdr:row>
      <xdr:rowOff>1390650</xdr:rowOff>
    </xdr:to>
    <xdr:pic>
      <xdr:nvPicPr>
        <xdr:cNvPr id="763643" name="Рисунок 685" descr="9785912820687.jpg">
          <a:extLst>
            <a:ext uri="{FF2B5EF4-FFF2-40B4-BE49-F238E27FC236}">
              <a16:creationId xmlns:a16="http://schemas.microsoft.com/office/drawing/2014/main" id="{00000000-0008-0000-0000-0000FB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1538150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937</xdr:row>
      <xdr:rowOff>9525</xdr:rowOff>
    </xdr:from>
    <xdr:to>
      <xdr:col>1</xdr:col>
      <xdr:colOff>1200150</xdr:colOff>
      <xdr:row>937</xdr:row>
      <xdr:rowOff>1381125</xdr:rowOff>
    </xdr:to>
    <xdr:pic>
      <xdr:nvPicPr>
        <xdr:cNvPr id="763644" name="Рисунок 686" descr="9785912826870.jpg">
          <a:extLst>
            <a:ext uri="{FF2B5EF4-FFF2-40B4-BE49-F238E27FC236}">
              <a16:creationId xmlns:a16="http://schemas.microsoft.com/office/drawing/2014/main" id="{00000000-0008-0000-0000-0000FC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82957375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17</xdr:row>
      <xdr:rowOff>9525</xdr:rowOff>
    </xdr:from>
    <xdr:to>
      <xdr:col>1</xdr:col>
      <xdr:colOff>1200150</xdr:colOff>
      <xdr:row>17</xdr:row>
      <xdr:rowOff>1381125</xdr:rowOff>
    </xdr:to>
    <xdr:pic>
      <xdr:nvPicPr>
        <xdr:cNvPr id="763645" name="Рисунок 688" descr="9785912823244.jpg">
          <a:extLst>
            <a:ext uri="{FF2B5EF4-FFF2-40B4-BE49-F238E27FC236}">
              <a16:creationId xmlns:a16="http://schemas.microsoft.com/office/drawing/2014/main" id="{00000000-0008-0000-0000-0000FD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437660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939</xdr:row>
      <xdr:rowOff>9525</xdr:rowOff>
    </xdr:from>
    <xdr:to>
      <xdr:col>1</xdr:col>
      <xdr:colOff>1200150</xdr:colOff>
      <xdr:row>940</xdr:row>
      <xdr:rowOff>0</xdr:rowOff>
    </xdr:to>
    <xdr:pic>
      <xdr:nvPicPr>
        <xdr:cNvPr id="763646" name="Рисунок 689" descr="9785912823350.jpg">
          <a:extLst>
            <a:ext uri="{FF2B5EF4-FFF2-40B4-BE49-F238E27FC236}">
              <a16:creationId xmlns:a16="http://schemas.microsoft.com/office/drawing/2014/main" id="{00000000-0008-0000-0000-0000FE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85795825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940</xdr:row>
      <xdr:rowOff>38100</xdr:rowOff>
    </xdr:from>
    <xdr:to>
      <xdr:col>1</xdr:col>
      <xdr:colOff>1219200</xdr:colOff>
      <xdr:row>940</xdr:row>
      <xdr:rowOff>1409700</xdr:rowOff>
    </xdr:to>
    <xdr:pic>
      <xdr:nvPicPr>
        <xdr:cNvPr id="763647" name="Рисунок 690" descr="9785912822698.jpg">
          <a:extLst>
            <a:ext uri="{FF2B5EF4-FFF2-40B4-BE49-F238E27FC236}">
              <a16:creationId xmlns:a16="http://schemas.microsoft.com/office/drawing/2014/main" id="{00000000-0008-0000-0000-0000FFA6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8724362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941</xdr:row>
      <xdr:rowOff>19050</xdr:rowOff>
    </xdr:from>
    <xdr:to>
      <xdr:col>1</xdr:col>
      <xdr:colOff>1200150</xdr:colOff>
      <xdr:row>941</xdr:row>
      <xdr:rowOff>1390650</xdr:rowOff>
    </xdr:to>
    <xdr:pic>
      <xdr:nvPicPr>
        <xdr:cNvPr id="763648" name="Рисунок 691" descr="9785912828003.jpg">
          <a:extLst>
            <a:ext uri="{FF2B5EF4-FFF2-40B4-BE49-F238E27FC236}">
              <a16:creationId xmlns:a16="http://schemas.microsoft.com/office/drawing/2014/main" id="{00000000-0008-0000-0000-00000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88643800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942</xdr:row>
      <xdr:rowOff>9525</xdr:rowOff>
    </xdr:from>
    <xdr:to>
      <xdr:col>1</xdr:col>
      <xdr:colOff>1171575</xdr:colOff>
      <xdr:row>942</xdr:row>
      <xdr:rowOff>1390650</xdr:rowOff>
    </xdr:to>
    <xdr:pic>
      <xdr:nvPicPr>
        <xdr:cNvPr id="763649" name="Рисунок 692" descr="9785912821899.jpg">
          <a:extLst>
            <a:ext uri="{FF2B5EF4-FFF2-40B4-BE49-F238E27FC236}">
              <a16:creationId xmlns:a16="http://schemas.microsoft.com/office/drawing/2014/main" id="{00000000-0008-0000-0000-00000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90053500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943</xdr:row>
      <xdr:rowOff>9525</xdr:rowOff>
    </xdr:from>
    <xdr:to>
      <xdr:col>1</xdr:col>
      <xdr:colOff>1200150</xdr:colOff>
      <xdr:row>943</xdr:row>
      <xdr:rowOff>1381125</xdr:rowOff>
    </xdr:to>
    <xdr:pic>
      <xdr:nvPicPr>
        <xdr:cNvPr id="763650" name="Рисунок 693" descr="9785912827709.jpg">
          <a:extLst>
            <a:ext uri="{FF2B5EF4-FFF2-40B4-BE49-F238E27FC236}">
              <a16:creationId xmlns:a16="http://schemas.microsoft.com/office/drawing/2014/main" id="{00000000-0008-0000-0000-00000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14727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944</xdr:row>
      <xdr:rowOff>9525</xdr:rowOff>
    </xdr:from>
    <xdr:to>
      <xdr:col>1</xdr:col>
      <xdr:colOff>1200150</xdr:colOff>
      <xdr:row>944</xdr:row>
      <xdr:rowOff>1409700</xdr:rowOff>
    </xdr:to>
    <xdr:pic>
      <xdr:nvPicPr>
        <xdr:cNvPr id="763651" name="Рисунок 694" descr="9785912825491.jpg">
          <a:extLst>
            <a:ext uri="{FF2B5EF4-FFF2-40B4-BE49-F238E27FC236}">
              <a16:creationId xmlns:a16="http://schemas.microsoft.com/office/drawing/2014/main" id="{00000000-0008-0000-0000-00000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19289195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945</xdr:row>
      <xdr:rowOff>9525</xdr:rowOff>
    </xdr:from>
    <xdr:to>
      <xdr:col>1</xdr:col>
      <xdr:colOff>1190625</xdr:colOff>
      <xdr:row>945</xdr:row>
      <xdr:rowOff>1390650</xdr:rowOff>
    </xdr:to>
    <xdr:pic>
      <xdr:nvPicPr>
        <xdr:cNvPr id="763654" name="Рисунок 697" descr="9785912824937.jpg">
          <a:extLst>
            <a:ext uri="{FF2B5EF4-FFF2-40B4-BE49-F238E27FC236}">
              <a16:creationId xmlns:a16="http://schemas.microsoft.com/office/drawing/2014/main" id="{00000000-0008-0000-0000-00000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97149625"/>
          <a:ext cx="10191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946</xdr:row>
      <xdr:rowOff>28575</xdr:rowOff>
    </xdr:from>
    <xdr:to>
      <xdr:col>1</xdr:col>
      <xdr:colOff>1200150</xdr:colOff>
      <xdr:row>946</xdr:row>
      <xdr:rowOff>1390650</xdr:rowOff>
    </xdr:to>
    <xdr:pic>
      <xdr:nvPicPr>
        <xdr:cNvPr id="763655" name="Рисунок 698" descr="9785912828942.jpg">
          <a:extLst>
            <a:ext uri="{FF2B5EF4-FFF2-40B4-BE49-F238E27FC236}">
              <a16:creationId xmlns:a16="http://schemas.microsoft.com/office/drawing/2014/main" id="{00000000-0008-0000-0000-00000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985879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947</xdr:row>
      <xdr:rowOff>0</xdr:rowOff>
    </xdr:from>
    <xdr:to>
      <xdr:col>1</xdr:col>
      <xdr:colOff>1200150</xdr:colOff>
      <xdr:row>947</xdr:row>
      <xdr:rowOff>1371600</xdr:rowOff>
    </xdr:to>
    <xdr:pic>
      <xdr:nvPicPr>
        <xdr:cNvPr id="763656" name="Рисунок 699" descr="9785912823442.jpg">
          <a:extLst>
            <a:ext uri="{FF2B5EF4-FFF2-40B4-BE49-F238E27FC236}">
              <a16:creationId xmlns:a16="http://schemas.microsoft.com/office/drawing/2014/main" id="{00000000-0008-0000-0000-00000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99978550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949</xdr:row>
      <xdr:rowOff>9525</xdr:rowOff>
    </xdr:from>
    <xdr:to>
      <xdr:col>1</xdr:col>
      <xdr:colOff>1162050</xdr:colOff>
      <xdr:row>949</xdr:row>
      <xdr:rowOff>1390650</xdr:rowOff>
    </xdr:to>
    <xdr:pic>
      <xdr:nvPicPr>
        <xdr:cNvPr id="763657" name="Рисунок 701" descr="9785000335949.jpg">
          <a:extLst>
            <a:ext uri="{FF2B5EF4-FFF2-40B4-BE49-F238E27FC236}">
              <a16:creationId xmlns:a16="http://schemas.microsoft.com/office/drawing/2014/main" id="{00000000-0008-0000-0000-00000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02826525"/>
          <a:ext cx="10287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950</xdr:row>
      <xdr:rowOff>19050</xdr:rowOff>
    </xdr:from>
    <xdr:to>
      <xdr:col>1</xdr:col>
      <xdr:colOff>1200150</xdr:colOff>
      <xdr:row>950</xdr:row>
      <xdr:rowOff>1343025</xdr:rowOff>
    </xdr:to>
    <xdr:pic>
      <xdr:nvPicPr>
        <xdr:cNvPr id="763658" name="Рисунок 702" descr="9785000334973.jpg">
          <a:extLst>
            <a:ext uri="{FF2B5EF4-FFF2-40B4-BE49-F238E27FC236}">
              <a16:creationId xmlns:a16="http://schemas.microsoft.com/office/drawing/2014/main" id="{00000000-0008-0000-0000-00000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04255275"/>
          <a:ext cx="1028700" cy="13239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951</xdr:row>
      <xdr:rowOff>19050</xdr:rowOff>
    </xdr:from>
    <xdr:to>
      <xdr:col>1</xdr:col>
      <xdr:colOff>1219200</xdr:colOff>
      <xdr:row>951</xdr:row>
      <xdr:rowOff>1390650</xdr:rowOff>
    </xdr:to>
    <xdr:pic>
      <xdr:nvPicPr>
        <xdr:cNvPr id="763659" name="Рисунок 703" descr="9785912823640.jpg">
          <a:extLst>
            <a:ext uri="{FF2B5EF4-FFF2-40B4-BE49-F238E27FC236}">
              <a16:creationId xmlns:a16="http://schemas.microsoft.com/office/drawing/2014/main" id="{00000000-0008-0000-0000-00000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05674500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952</xdr:row>
      <xdr:rowOff>0</xdr:rowOff>
    </xdr:from>
    <xdr:to>
      <xdr:col>1</xdr:col>
      <xdr:colOff>1200150</xdr:colOff>
      <xdr:row>952</xdr:row>
      <xdr:rowOff>1400175</xdr:rowOff>
    </xdr:to>
    <xdr:pic>
      <xdr:nvPicPr>
        <xdr:cNvPr id="763660" name="Рисунок 704" descr="9785912828959.jpg">
          <a:extLst>
            <a:ext uri="{FF2B5EF4-FFF2-40B4-BE49-F238E27FC236}">
              <a16:creationId xmlns:a16="http://schemas.microsoft.com/office/drawing/2014/main" id="{00000000-0008-0000-0000-00000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070746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957</xdr:row>
      <xdr:rowOff>38100</xdr:rowOff>
    </xdr:from>
    <xdr:to>
      <xdr:col>1</xdr:col>
      <xdr:colOff>1257300</xdr:colOff>
      <xdr:row>957</xdr:row>
      <xdr:rowOff>1400175</xdr:rowOff>
    </xdr:to>
    <xdr:pic>
      <xdr:nvPicPr>
        <xdr:cNvPr id="763661" name="Рисунок 589" descr="9785000336113.jpg">
          <a:extLst>
            <a:ext uri="{FF2B5EF4-FFF2-40B4-BE49-F238E27FC236}">
              <a16:creationId xmlns:a16="http://schemas.microsoft.com/office/drawing/2014/main" id="{00000000-0008-0000-0000-00000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39297750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960</xdr:row>
      <xdr:rowOff>0</xdr:rowOff>
    </xdr:from>
    <xdr:to>
      <xdr:col>1</xdr:col>
      <xdr:colOff>1247775</xdr:colOff>
      <xdr:row>960</xdr:row>
      <xdr:rowOff>1371600</xdr:rowOff>
    </xdr:to>
    <xdr:pic>
      <xdr:nvPicPr>
        <xdr:cNvPr id="763662" name="Рисунок 593" descr="9785912825385.jpg">
          <a:extLst>
            <a:ext uri="{FF2B5EF4-FFF2-40B4-BE49-F238E27FC236}">
              <a16:creationId xmlns:a16="http://schemas.microsoft.com/office/drawing/2014/main" id="{00000000-0008-0000-0000-00000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3517325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961</xdr:row>
      <xdr:rowOff>9525</xdr:rowOff>
    </xdr:from>
    <xdr:to>
      <xdr:col>1</xdr:col>
      <xdr:colOff>1219200</xdr:colOff>
      <xdr:row>961</xdr:row>
      <xdr:rowOff>1381125</xdr:rowOff>
    </xdr:to>
    <xdr:pic>
      <xdr:nvPicPr>
        <xdr:cNvPr id="763666" name="Рисунок 597" descr="9785912826696.jpg">
          <a:extLst>
            <a:ext uri="{FF2B5EF4-FFF2-40B4-BE49-F238E27FC236}">
              <a16:creationId xmlns:a16="http://schemas.microsoft.com/office/drawing/2014/main" id="{00000000-0008-0000-0000-00001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49203750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963</xdr:row>
      <xdr:rowOff>9525</xdr:rowOff>
    </xdr:from>
    <xdr:to>
      <xdr:col>1</xdr:col>
      <xdr:colOff>1228725</xdr:colOff>
      <xdr:row>963</xdr:row>
      <xdr:rowOff>1390650</xdr:rowOff>
    </xdr:to>
    <xdr:pic>
      <xdr:nvPicPr>
        <xdr:cNvPr id="763667" name="Рисунок 600" descr="9785912824463.jpg">
          <a:extLst>
            <a:ext uri="{FF2B5EF4-FFF2-40B4-BE49-F238E27FC236}">
              <a16:creationId xmlns:a16="http://schemas.microsoft.com/office/drawing/2014/main" id="{00000000-0008-0000-0000-00001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53461425"/>
          <a:ext cx="11525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964</xdr:row>
      <xdr:rowOff>19050</xdr:rowOff>
    </xdr:from>
    <xdr:to>
      <xdr:col>1</xdr:col>
      <xdr:colOff>1247775</xdr:colOff>
      <xdr:row>964</xdr:row>
      <xdr:rowOff>1381125</xdr:rowOff>
    </xdr:to>
    <xdr:pic>
      <xdr:nvPicPr>
        <xdr:cNvPr id="763668" name="Рисунок 601" descr="9785912824654.jpg">
          <a:extLst>
            <a:ext uri="{FF2B5EF4-FFF2-40B4-BE49-F238E27FC236}">
              <a16:creationId xmlns:a16="http://schemas.microsoft.com/office/drawing/2014/main" id="{00000000-0008-0000-0000-00001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548901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966</xdr:row>
      <xdr:rowOff>38100</xdr:rowOff>
    </xdr:from>
    <xdr:to>
      <xdr:col>1</xdr:col>
      <xdr:colOff>1257300</xdr:colOff>
      <xdr:row>966</xdr:row>
      <xdr:rowOff>1371600</xdr:rowOff>
    </xdr:to>
    <xdr:pic>
      <xdr:nvPicPr>
        <xdr:cNvPr id="763669" name="Рисунок 603" descr="9785000336144.jpg">
          <a:extLst>
            <a:ext uri="{FF2B5EF4-FFF2-40B4-BE49-F238E27FC236}">
              <a16:creationId xmlns:a16="http://schemas.microsoft.com/office/drawing/2014/main" id="{00000000-0008-0000-0000-00001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57747675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967</xdr:row>
      <xdr:rowOff>28575</xdr:rowOff>
    </xdr:from>
    <xdr:to>
      <xdr:col>1</xdr:col>
      <xdr:colOff>1276350</xdr:colOff>
      <xdr:row>967</xdr:row>
      <xdr:rowOff>1390650</xdr:rowOff>
    </xdr:to>
    <xdr:pic>
      <xdr:nvPicPr>
        <xdr:cNvPr id="763672" name="Рисунок 606" descr="9785912824661.jpg">
          <a:extLst>
            <a:ext uri="{FF2B5EF4-FFF2-40B4-BE49-F238E27FC236}">
              <a16:creationId xmlns:a16="http://schemas.microsoft.com/office/drawing/2014/main" id="{00000000-0008-0000-0000-00001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619958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970</xdr:row>
      <xdr:rowOff>28575</xdr:rowOff>
    </xdr:from>
    <xdr:to>
      <xdr:col>1</xdr:col>
      <xdr:colOff>1257300</xdr:colOff>
      <xdr:row>970</xdr:row>
      <xdr:rowOff>1390650</xdr:rowOff>
    </xdr:to>
    <xdr:pic>
      <xdr:nvPicPr>
        <xdr:cNvPr id="763673" name="Рисунок 611" descr="9785912828386.jpg">
          <a:extLst>
            <a:ext uri="{FF2B5EF4-FFF2-40B4-BE49-F238E27FC236}">
              <a16:creationId xmlns:a16="http://schemas.microsoft.com/office/drawing/2014/main" id="{00000000-0008-0000-0000-00001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66253500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972</xdr:row>
      <xdr:rowOff>38100</xdr:rowOff>
    </xdr:from>
    <xdr:to>
      <xdr:col>1</xdr:col>
      <xdr:colOff>1247775</xdr:colOff>
      <xdr:row>972</xdr:row>
      <xdr:rowOff>1400175</xdr:rowOff>
    </xdr:to>
    <xdr:pic>
      <xdr:nvPicPr>
        <xdr:cNvPr id="763674" name="Рисунок 613" descr="9785912823381.jpg">
          <a:extLst>
            <a:ext uri="{FF2B5EF4-FFF2-40B4-BE49-F238E27FC236}">
              <a16:creationId xmlns:a16="http://schemas.microsoft.com/office/drawing/2014/main" id="{00000000-0008-0000-0000-00001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691014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973</xdr:row>
      <xdr:rowOff>28575</xdr:rowOff>
    </xdr:from>
    <xdr:to>
      <xdr:col>1</xdr:col>
      <xdr:colOff>1257300</xdr:colOff>
      <xdr:row>973</xdr:row>
      <xdr:rowOff>1390650</xdr:rowOff>
    </xdr:to>
    <xdr:pic>
      <xdr:nvPicPr>
        <xdr:cNvPr id="763675" name="Рисунок 614" descr="9785912825453.jpg">
          <a:extLst>
            <a:ext uri="{FF2B5EF4-FFF2-40B4-BE49-F238E27FC236}">
              <a16:creationId xmlns:a16="http://schemas.microsoft.com/office/drawing/2014/main" id="{00000000-0008-0000-0000-00001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0511175"/>
          <a:ext cx="11525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974</xdr:row>
      <xdr:rowOff>38100</xdr:rowOff>
    </xdr:from>
    <xdr:to>
      <xdr:col>1</xdr:col>
      <xdr:colOff>1238250</xdr:colOff>
      <xdr:row>974</xdr:row>
      <xdr:rowOff>1381125</xdr:rowOff>
    </xdr:to>
    <xdr:pic>
      <xdr:nvPicPr>
        <xdr:cNvPr id="763676" name="Рисунок 615" descr="9785912824678.jpg">
          <a:extLst>
            <a:ext uri="{FF2B5EF4-FFF2-40B4-BE49-F238E27FC236}">
              <a16:creationId xmlns:a16="http://schemas.microsoft.com/office/drawing/2014/main" id="{00000000-0008-0000-0000-00001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1939925"/>
          <a:ext cx="11334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976</xdr:row>
      <xdr:rowOff>0</xdr:rowOff>
    </xdr:from>
    <xdr:to>
      <xdr:col>1</xdr:col>
      <xdr:colOff>1257300</xdr:colOff>
      <xdr:row>976</xdr:row>
      <xdr:rowOff>1371600</xdr:rowOff>
    </xdr:to>
    <xdr:pic>
      <xdr:nvPicPr>
        <xdr:cNvPr id="763677" name="Рисунок 616" descr="9785000336151.jpg">
          <a:extLst>
            <a:ext uri="{FF2B5EF4-FFF2-40B4-BE49-F238E27FC236}">
              <a16:creationId xmlns:a16="http://schemas.microsoft.com/office/drawing/2014/main" id="{00000000-0008-0000-0000-00001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6159500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977</xdr:row>
      <xdr:rowOff>38100</xdr:rowOff>
    </xdr:from>
    <xdr:to>
      <xdr:col>1</xdr:col>
      <xdr:colOff>1238250</xdr:colOff>
      <xdr:row>977</xdr:row>
      <xdr:rowOff>1400175</xdr:rowOff>
    </xdr:to>
    <xdr:pic>
      <xdr:nvPicPr>
        <xdr:cNvPr id="763678" name="Рисунок 617" descr="9785912822544.jpg">
          <a:extLst>
            <a:ext uri="{FF2B5EF4-FFF2-40B4-BE49-F238E27FC236}">
              <a16:creationId xmlns:a16="http://schemas.microsoft.com/office/drawing/2014/main" id="{00000000-0008-0000-0000-00001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77616825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978</xdr:row>
      <xdr:rowOff>28575</xdr:rowOff>
    </xdr:from>
    <xdr:to>
      <xdr:col>1</xdr:col>
      <xdr:colOff>1238250</xdr:colOff>
      <xdr:row>978</xdr:row>
      <xdr:rowOff>1390650</xdr:rowOff>
    </xdr:to>
    <xdr:pic>
      <xdr:nvPicPr>
        <xdr:cNvPr id="763679" name="Рисунок 618" descr="9785000336175.jpg">
          <a:extLst>
            <a:ext uri="{FF2B5EF4-FFF2-40B4-BE49-F238E27FC236}">
              <a16:creationId xmlns:a16="http://schemas.microsoft.com/office/drawing/2014/main" id="{00000000-0008-0000-0000-00001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90265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979</xdr:row>
      <xdr:rowOff>28575</xdr:rowOff>
    </xdr:from>
    <xdr:to>
      <xdr:col>1</xdr:col>
      <xdr:colOff>1257300</xdr:colOff>
      <xdr:row>979</xdr:row>
      <xdr:rowOff>1400175</xdr:rowOff>
    </xdr:to>
    <xdr:pic>
      <xdr:nvPicPr>
        <xdr:cNvPr id="763680" name="Рисунок 619" descr="9785912826382.jpg">
          <a:extLst>
            <a:ext uri="{FF2B5EF4-FFF2-40B4-BE49-F238E27FC236}">
              <a16:creationId xmlns:a16="http://schemas.microsoft.com/office/drawing/2014/main" id="{00000000-0008-0000-0000-00002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278450263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982</xdr:row>
      <xdr:rowOff>28575</xdr:rowOff>
    </xdr:from>
    <xdr:to>
      <xdr:col>1</xdr:col>
      <xdr:colOff>1276350</xdr:colOff>
      <xdr:row>982</xdr:row>
      <xdr:rowOff>1371600</xdr:rowOff>
    </xdr:to>
    <xdr:pic>
      <xdr:nvPicPr>
        <xdr:cNvPr id="763681" name="Рисунок 622" descr="9785912824494.jpg">
          <a:extLst>
            <a:ext uri="{FF2B5EF4-FFF2-40B4-BE49-F238E27FC236}">
              <a16:creationId xmlns:a16="http://schemas.microsoft.com/office/drawing/2014/main" id="{00000000-0008-0000-0000-00002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86122650"/>
          <a:ext cx="113347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990</xdr:row>
      <xdr:rowOff>28575</xdr:rowOff>
    </xdr:from>
    <xdr:to>
      <xdr:col>1</xdr:col>
      <xdr:colOff>1238250</xdr:colOff>
      <xdr:row>990</xdr:row>
      <xdr:rowOff>1390650</xdr:rowOff>
    </xdr:to>
    <xdr:pic>
      <xdr:nvPicPr>
        <xdr:cNvPr id="763682" name="Рисунок 635" descr="9785912827051.jpg">
          <a:extLst>
            <a:ext uri="{FF2B5EF4-FFF2-40B4-BE49-F238E27FC236}">
              <a16:creationId xmlns:a16="http://schemas.microsoft.com/office/drawing/2014/main" id="{00000000-0008-0000-0000-00002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58953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995</xdr:row>
      <xdr:rowOff>38100</xdr:rowOff>
    </xdr:from>
    <xdr:to>
      <xdr:col>1</xdr:col>
      <xdr:colOff>1200150</xdr:colOff>
      <xdr:row>995</xdr:row>
      <xdr:rowOff>1400175</xdr:rowOff>
    </xdr:to>
    <xdr:pic>
      <xdr:nvPicPr>
        <xdr:cNvPr id="763683" name="Рисунок 636" descr="9785000334881.jpg">
          <a:extLst>
            <a:ext uri="{FF2B5EF4-FFF2-40B4-BE49-F238E27FC236}">
              <a16:creationId xmlns:a16="http://schemas.microsoft.com/office/drawing/2014/main" id="{00000000-0008-0000-0000-00002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73240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19</xdr:row>
      <xdr:rowOff>9525</xdr:rowOff>
    </xdr:from>
    <xdr:to>
      <xdr:col>1</xdr:col>
      <xdr:colOff>1219200</xdr:colOff>
      <xdr:row>19</xdr:row>
      <xdr:rowOff>1390650</xdr:rowOff>
    </xdr:to>
    <xdr:pic>
      <xdr:nvPicPr>
        <xdr:cNvPr id="763684" name="Рисунок 637" descr="9785912828614.jpg">
          <a:extLst>
            <a:ext uri="{FF2B5EF4-FFF2-40B4-BE49-F238E27FC236}">
              <a16:creationId xmlns:a16="http://schemas.microsoft.com/office/drawing/2014/main" id="{00000000-0008-0000-0000-00002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98714700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996</xdr:row>
      <xdr:rowOff>28575</xdr:rowOff>
    </xdr:from>
    <xdr:to>
      <xdr:col>1</xdr:col>
      <xdr:colOff>1228725</xdr:colOff>
      <xdr:row>997</xdr:row>
      <xdr:rowOff>0</xdr:rowOff>
    </xdr:to>
    <xdr:pic>
      <xdr:nvPicPr>
        <xdr:cNvPr id="763685" name="Рисунок 638" descr="9785912828539.jpg">
          <a:extLst>
            <a:ext uri="{FF2B5EF4-FFF2-40B4-BE49-F238E27FC236}">
              <a16:creationId xmlns:a16="http://schemas.microsoft.com/office/drawing/2014/main" id="{00000000-0008-0000-0000-00002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00152975"/>
          <a:ext cx="10953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997</xdr:row>
      <xdr:rowOff>9525</xdr:rowOff>
    </xdr:from>
    <xdr:to>
      <xdr:col>1</xdr:col>
      <xdr:colOff>1200150</xdr:colOff>
      <xdr:row>997</xdr:row>
      <xdr:rowOff>1371600</xdr:rowOff>
    </xdr:to>
    <xdr:pic>
      <xdr:nvPicPr>
        <xdr:cNvPr id="763686" name="Рисунок 639" descr="9785000334614.jpg">
          <a:extLst>
            <a:ext uri="{FF2B5EF4-FFF2-40B4-BE49-F238E27FC236}">
              <a16:creationId xmlns:a16="http://schemas.microsoft.com/office/drawing/2014/main" id="{00000000-0008-0000-0000-00002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1553150"/>
          <a:ext cx="11049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998</xdr:row>
      <xdr:rowOff>0</xdr:rowOff>
    </xdr:from>
    <xdr:to>
      <xdr:col>1</xdr:col>
      <xdr:colOff>1200150</xdr:colOff>
      <xdr:row>998</xdr:row>
      <xdr:rowOff>9525</xdr:rowOff>
    </xdr:to>
    <xdr:pic>
      <xdr:nvPicPr>
        <xdr:cNvPr id="763687" name="Рисунок 640" descr="9785912827099.jpg">
          <a:extLst>
            <a:ext uri="{FF2B5EF4-FFF2-40B4-BE49-F238E27FC236}">
              <a16:creationId xmlns:a16="http://schemas.microsoft.com/office/drawing/2014/main" id="{00000000-0008-0000-0000-00002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2962850"/>
          <a:ext cx="1104900" cy="95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998</xdr:row>
      <xdr:rowOff>0</xdr:rowOff>
    </xdr:from>
    <xdr:to>
      <xdr:col>1</xdr:col>
      <xdr:colOff>1190625</xdr:colOff>
      <xdr:row>998</xdr:row>
      <xdr:rowOff>1400175</xdr:rowOff>
    </xdr:to>
    <xdr:pic>
      <xdr:nvPicPr>
        <xdr:cNvPr id="763688" name="Рисунок 641" descr="9785912828522.jpg">
          <a:extLst>
            <a:ext uri="{FF2B5EF4-FFF2-40B4-BE49-F238E27FC236}">
              <a16:creationId xmlns:a16="http://schemas.microsoft.com/office/drawing/2014/main" id="{00000000-0008-0000-0000-00002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2962850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999</xdr:row>
      <xdr:rowOff>38100</xdr:rowOff>
    </xdr:from>
    <xdr:to>
      <xdr:col>1</xdr:col>
      <xdr:colOff>1190625</xdr:colOff>
      <xdr:row>999</xdr:row>
      <xdr:rowOff>1400175</xdr:rowOff>
    </xdr:to>
    <xdr:pic>
      <xdr:nvPicPr>
        <xdr:cNvPr id="763689" name="Рисунок 642" descr="9785912827105.jpg">
          <a:extLst>
            <a:ext uri="{FF2B5EF4-FFF2-40B4-BE49-F238E27FC236}">
              <a16:creationId xmlns:a16="http://schemas.microsoft.com/office/drawing/2014/main" id="{00000000-0008-0000-0000-00002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442017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20</xdr:row>
      <xdr:rowOff>9525</xdr:rowOff>
    </xdr:from>
    <xdr:to>
      <xdr:col>1</xdr:col>
      <xdr:colOff>1228725</xdr:colOff>
      <xdr:row>20</xdr:row>
      <xdr:rowOff>1409700</xdr:rowOff>
    </xdr:to>
    <xdr:pic>
      <xdr:nvPicPr>
        <xdr:cNvPr id="763690" name="Рисунок 643" descr="9785912827013.jpg">
          <a:extLst>
            <a:ext uri="{FF2B5EF4-FFF2-40B4-BE49-F238E27FC236}">
              <a16:creationId xmlns:a16="http://schemas.microsoft.com/office/drawing/2014/main" id="{00000000-0008-0000-0000-00002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305810825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1000</xdr:row>
      <xdr:rowOff>19050</xdr:rowOff>
    </xdr:from>
    <xdr:to>
      <xdr:col>1</xdr:col>
      <xdr:colOff>1238250</xdr:colOff>
      <xdr:row>1000</xdr:row>
      <xdr:rowOff>1390650</xdr:rowOff>
    </xdr:to>
    <xdr:pic>
      <xdr:nvPicPr>
        <xdr:cNvPr id="763691" name="Рисунок 644" descr="9785912828607.jpg">
          <a:extLst>
            <a:ext uri="{FF2B5EF4-FFF2-40B4-BE49-F238E27FC236}">
              <a16:creationId xmlns:a16="http://schemas.microsoft.com/office/drawing/2014/main" id="{00000000-0008-0000-0000-00002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07239575"/>
          <a:ext cx="11239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21</xdr:row>
      <xdr:rowOff>9525</xdr:rowOff>
    </xdr:from>
    <xdr:to>
      <xdr:col>1</xdr:col>
      <xdr:colOff>1219200</xdr:colOff>
      <xdr:row>21</xdr:row>
      <xdr:rowOff>1371600</xdr:rowOff>
    </xdr:to>
    <xdr:pic>
      <xdr:nvPicPr>
        <xdr:cNvPr id="763692" name="Рисунок 646" descr="9785912828621.jpg">
          <a:extLst>
            <a:ext uri="{FF2B5EF4-FFF2-40B4-BE49-F238E27FC236}">
              <a16:creationId xmlns:a16="http://schemas.microsoft.com/office/drawing/2014/main" id="{00000000-0008-0000-0000-00002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08649275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22</xdr:row>
      <xdr:rowOff>38100</xdr:rowOff>
    </xdr:from>
    <xdr:to>
      <xdr:col>1</xdr:col>
      <xdr:colOff>1228725</xdr:colOff>
      <xdr:row>22</xdr:row>
      <xdr:rowOff>1400175</xdr:rowOff>
    </xdr:to>
    <xdr:pic>
      <xdr:nvPicPr>
        <xdr:cNvPr id="763693" name="Рисунок 647" descr="9785912828546.jpg">
          <a:extLst>
            <a:ext uri="{FF2B5EF4-FFF2-40B4-BE49-F238E27FC236}">
              <a16:creationId xmlns:a16="http://schemas.microsoft.com/office/drawing/2014/main" id="{00000000-0008-0000-0000-00002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1009707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1001</xdr:row>
      <xdr:rowOff>9525</xdr:rowOff>
    </xdr:from>
    <xdr:to>
      <xdr:col>1</xdr:col>
      <xdr:colOff>1238250</xdr:colOff>
      <xdr:row>1001</xdr:row>
      <xdr:rowOff>1409700</xdr:rowOff>
    </xdr:to>
    <xdr:pic>
      <xdr:nvPicPr>
        <xdr:cNvPr id="763694" name="Рисунок 648" descr="9785912828515.jpg">
          <a:extLst>
            <a:ext uri="{FF2B5EF4-FFF2-40B4-BE49-F238E27FC236}">
              <a16:creationId xmlns:a16="http://schemas.microsoft.com/office/drawing/2014/main" id="{00000000-0008-0000-0000-00002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11487725"/>
          <a:ext cx="10953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1002</xdr:row>
      <xdr:rowOff>19050</xdr:rowOff>
    </xdr:from>
    <xdr:to>
      <xdr:col>1</xdr:col>
      <xdr:colOff>1228725</xdr:colOff>
      <xdr:row>1002</xdr:row>
      <xdr:rowOff>1390650</xdr:rowOff>
    </xdr:to>
    <xdr:pic>
      <xdr:nvPicPr>
        <xdr:cNvPr id="763695" name="Рисунок 649" descr="9785912827044.jpg">
          <a:extLst>
            <a:ext uri="{FF2B5EF4-FFF2-40B4-BE49-F238E27FC236}">
              <a16:creationId xmlns:a16="http://schemas.microsoft.com/office/drawing/2014/main" id="{00000000-0008-0000-0000-00002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12916475"/>
          <a:ext cx="11144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1003</xdr:row>
      <xdr:rowOff>9525</xdr:rowOff>
    </xdr:from>
    <xdr:to>
      <xdr:col>1</xdr:col>
      <xdr:colOff>1266825</xdr:colOff>
      <xdr:row>1003</xdr:row>
      <xdr:rowOff>1419225</xdr:rowOff>
    </xdr:to>
    <xdr:pic>
      <xdr:nvPicPr>
        <xdr:cNvPr id="763696" name="Рисунок 650" descr="9785912827037.jpg">
          <a:extLst>
            <a:ext uri="{FF2B5EF4-FFF2-40B4-BE49-F238E27FC236}">
              <a16:creationId xmlns:a16="http://schemas.microsoft.com/office/drawing/2014/main" id="{00000000-0008-0000-0000-00003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14326175"/>
          <a:ext cx="10953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1005</xdr:row>
      <xdr:rowOff>9525</xdr:rowOff>
    </xdr:from>
    <xdr:to>
      <xdr:col>1</xdr:col>
      <xdr:colOff>1257300</xdr:colOff>
      <xdr:row>1005</xdr:row>
      <xdr:rowOff>1371600</xdr:rowOff>
    </xdr:to>
    <xdr:pic>
      <xdr:nvPicPr>
        <xdr:cNvPr id="763698" name="Рисунок 652" descr="9785912826993.jpg">
          <a:extLst>
            <a:ext uri="{FF2B5EF4-FFF2-40B4-BE49-F238E27FC236}">
              <a16:creationId xmlns:a16="http://schemas.microsoft.com/office/drawing/2014/main" id="{00000000-0008-0000-0000-00003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317164625"/>
          <a:ext cx="10477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1074</xdr:row>
      <xdr:rowOff>19050</xdr:rowOff>
    </xdr:from>
    <xdr:to>
      <xdr:col>1</xdr:col>
      <xdr:colOff>1228725</xdr:colOff>
      <xdr:row>1074</xdr:row>
      <xdr:rowOff>1400175</xdr:rowOff>
    </xdr:to>
    <xdr:pic>
      <xdr:nvPicPr>
        <xdr:cNvPr id="763699" name="Рисунок 785" descr="9785912821073.jpg">
          <a:extLst>
            <a:ext uri="{FF2B5EF4-FFF2-40B4-BE49-F238E27FC236}">
              <a16:creationId xmlns:a16="http://schemas.microsoft.com/office/drawing/2014/main" id="{00000000-0008-0000-0000-00003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45494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</xdr:colOff>
      <xdr:row>1036</xdr:row>
      <xdr:rowOff>19050</xdr:rowOff>
    </xdr:from>
    <xdr:to>
      <xdr:col>1</xdr:col>
      <xdr:colOff>1195387</xdr:colOff>
      <xdr:row>1037</xdr:row>
      <xdr:rowOff>0</xdr:rowOff>
    </xdr:to>
    <xdr:pic>
      <xdr:nvPicPr>
        <xdr:cNvPr id="763700" name="Рисунок 790" descr="9785912827754.jpg">
          <a:extLst>
            <a:ext uri="{FF2B5EF4-FFF2-40B4-BE49-F238E27FC236}">
              <a16:creationId xmlns:a16="http://schemas.microsoft.com/office/drawing/2014/main" id="{00000000-0008-0000-0000-00003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65654019"/>
          <a:ext cx="1085850" cy="1397794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119063</xdr:colOff>
      <xdr:row>1038</xdr:row>
      <xdr:rowOff>28575</xdr:rowOff>
    </xdr:from>
    <xdr:to>
      <xdr:col>1</xdr:col>
      <xdr:colOff>1204913</xdr:colOff>
      <xdr:row>1039</xdr:row>
      <xdr:rowOff>0</xdr:rowOff>
    </xdr:to>
    <xdr:pic>
      <xdr:nvPicPr>
        <xdr:cNvPr id="763701" name="Рисунок 795" descr="9785912827785.jpg">
          <a:extLst>
            <a:ext uri="{FF2B5EF4-FFF2-40B4-BE49-F238E27FC236}">
              <a16:creationId xmlns:a16="http://schemas.microsoft.com/office/drawing/2014/main" id="{00000000-0008-0000-0000-00003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368497231"/>
          <a:ext cx="1085850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1034</xdr:row>
      <xdr:rowOff>0</xdr:rowOff>
    </xdr:from>
    <xdr:to>
      <xdr:col>1</xdr:col>
      <xdr:colOff>1209675</xdr:colOff>
      <xdr:row>1034</xdr:row>
      <xdr:rowOff>1400175</xdr:rowOff>
    </xdr:to>
    <xdr:pic>
      <xdr:nvPicPr>
        <xdr:cNvPr id="763702" name="Рисунок 961" descr="9785912821394.jpg">
          <a:extLst>
            <a:ext uri="{FF2B5EF4-FFF2-40B4-BE49-F238E27FC236}">
              <a16:creationId xmlns:a16="http://schemas.microsoft.com/office/drawing/2014/main" id="{00000000-0008-0000-0000-00003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61665425"/>
          <a:ext cx="103822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1037</xdr:row>
      <xdr:rowOff>35720</xdr:rowOff>
    </xdr:from>
    <xdr:to>
      <xdr:col>1</xdr:col>
      <xdr:colOff>1200150</xdr:colOff>
      <xdr:row>1037</xdr:row>
      <xdr:rowOff>1381126</xdr:rowOff>
    </xdr:to>
    <xdr:pic>
      <xdr:nvPicPr>
        <xdr:cNvPr id="763703" name="Рисунок 791" descr="9785912824074.jpg">
          <a:extLst>
            <a:ext uri="{FF2B5EF4-FFF2-40B4-BE49-F238E27FC236}">
              <a16:creationId xmlns:a16="http://schemas.microsoft.com/office/drawing/2014/main" id="{00000000-0008-0000-0000-00003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359622314"/>
          <a:ext cx="1066800" cy="1345406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1035</xdr:row>
      <xdr:rowOff>0</xdr:rowOff>
    </xdr:from>
    <xdr:to>
      <xdr:col>1</xdr:col>
      <xdr:colOff>1247775</xdr:colOff>
      <xdr:row>1035</xdr:row>
      <xdr:rowOff>1371600</xdr:rowOff>
    </xdr:to>
    <xdr:pic>
      <xdr:nvPicPr>
        <xdr:cNvPr id="763704" name="Рисунок 788" descr="9785912824906.jpg">
          <a:extLst>
            <a:ext uri="{FF2B5EF4-FFF2-40B4-BE49-F238E27FC236}">
              <a16:creationId xmlns:a16="http://schemas.microsoft.com/office/drawing/2014/main" id="{00000000-0008-0000-0000-00003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63084650"/>
          <a:ext cx="10763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1039</xdr:row>
      <xdr:rowOff>28575</xdr:rowOff>
    </xdr:from>
    <xdr:to>
      <xdr:col>1</xdr:col>
      <xdr:colOff>1219200</xdr:colOff>
      <xdr:row>1040</xdr:row>
      <xdr:rowOff>0</xdr:rowOff>
    </xdr:to>
    <xdr:pic>
      <xdr:nvPicPr>
        <xdr:cNvPr id="763705" name="Рисунок 798" descr="9785912825224.jpg">
          <a:extLst>
            <a:ext uri="{FF2B5EF4-FFF2-40B4-BE49-F238E27FC236}">
              <a16:creationId xmlns:a16="http://schemas.microsoft.com/office/drawing/2014/main" id="{00000000-0008-0000-0000-00003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68790125"/>
          <a:ext cx="10763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1040</xdr:row>
      <xdr:rowOff>28575</xdr:rowOff>
    </xdr:from>
    <xdr:to>
      <xdr:col>1</xdr:col>
      <xdr:colOff>1209675</xdr:colOff>
      <xdr:row>1040</xdr:row>
      <xdr:rowOff>1390650</xdr:rowOff>
    </xdr:to>
    <xdr:pic>
      <xdr:nvPicPr>
        <xdr:cNvPr id="763706" name="Рисунок 800" descr="9785912828935.jpg">
          <a:extLst>
            <a:ext uri="{FF2B5EF4-FFF2-40B4-BE49-F238E27FC236}">
              <a16:creationId xmlns:a16="http://schemas.microsoft.com/office/drawing/2014/main" id="{00000000-0008-0000-0000-00003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70209350"/>
          <a:ext cx="10382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1073</xdr:row>
      <xdr:rowOff>0</xdr:rowOff>
    </xdr:from>
    <xdr:to>
      <xdr:col>1</xdr:col>
      <xdr:colOff>1200150</xdr:colOff>
      <xdr:row>1073</xdr:row>
      <xdr:rowOff>1400175</xdr:rowOff>
    </xdr:to>
    <xdr:pic>
      <xdr:nvPicPr>
        <xdr:cNvPr id="763707" name="Рисунок 802" descr="9785912824890.jpg">
          <a:extLst>
            <a:ext uri="{FF2B5EF4-FFF2-40B4-BE49-F238E27FC236}">
              <a16:creationId xmlns:a16="http://schemas.microsoft.com/office/drawing/2014/main" id="{00000000-0008-0000-0000-00003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31112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1042</xdr:row>
      <xdr:rowOff>9525</xdr:rowOff>
    </xdr:from>
    <xdr:to>
      <xdr:col>1</xdr:col>
      <xdr:colOff>1219200</xdr:colOff>
      <xdr:row>1042</xdr:row>
      <xdr:rowOff>1381125</xdr:rowOff>
    </xdr:to>
    <xdr:pic>
      <xdr:nvPicPr>
        <xdr:cNvPr id="763709" name="Рисунок 804" descr="9785912829079.jpg">
          <a:extLst>
            <a:ext uri="{FF2B5EF4-FFF2-40B4-BE49-F238E27FC236}">
              <a16:creationId xmlns:a16="http://schemas.microsoft.com/office/drawing/2014/main" id="{00000000-0008-0000-0000-00003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744479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1043</xdr:row>
      <xdr:rowOff>9525</xdr:rowOff>
    </xdr:from>
    <xdr:to>
      <xdr:col>1</xdr:col>
      <xdr:colOff>1200150</xdr:colOff>
      <xdr:row>1043</xdr:row>
      <xdr:rowOff>1409700</xdr:rowOff>
    </xdr:to>
    <xdr:pic>
      <xdr:nvPicPr>
        <xdr:cNvPr id="763710" name="Рисунок 805" descr="9785912825248.jpg">
          <a:extLst>
            <a:ext uri="{FF2B5EF4-FFF2-40B4-BE49-F238E27FC236}">
              <a16:creationId xmlns:a16="http://schemas.microsoft.com/office/drawing/2014/main" id="{00000000-0008-0000-0000-00003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758672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1044</xdr:row>
      <xdr:rowOff>9525</xdr:rowOff>
    </xdr:from>
    <xdr:to>
      <xdr:col>1</xdr:col>
      <xdr:colOff>1200150</xdr:colOff>
      <xdr:row>1044</xdr:row>
      <xdr:rowOff>1409700</xdr:rowOff>
    </xdr:to>
    <xdr:pic>
      <xdr:nvPicPr>
        <xdr:cNvPr id="763711" name="Рисунок 807" descr="9785912824944.jpg">
          <a:extLst>
            <a:ext uri="{FF2B5EF4-FFF2-40B4-BE49-F238E27FC236}">
              <a16:creationId xmlns:a16="http://schemas.microsoft.com/office/drawing/2014/main" id="{00000000-0008-0000-0000-00003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7728642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1048</xdr:row>
      <xdr:rowOff>9525</xdr:rowOff>
    </xdr:from>
    <xdr:to>
      <xdr:col>1</xdr:col>
      <xdr:colOff>1181100</xdr:colOff>
      <xdr:row>1048</xdr:row>
      <xdr:rowOff>1409700</xdr:rowOff>
    </xdr:to>
    <xdr:pic>
      <xdr:nvPicPr>
        <xdr:cNvPr id="763713" name="Рисунок 811" descr="9785912823138.jpg">
          <a:extLst>
            <a:ext uri="{FF2B5EF4-FFF2-40B4-BE49-F238E27FC236}">
              <a16:creationId xmlns:a16="http://schemas.microsoft.com/office/drawing/2014/main" id="{00000000-0008-0000-0000-00004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4382550"/>
          <a:ext cx="10477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1049</xdr:row>
      <xdr:rowOff>9525</xdr:rowOff>
    </xdr:from>
    <xdr:to>
      <xdr:col>1</xdr:col>
      <xdr:colOff>1200150</xdr:colOff>
      <xdr:row>1050</xdr:row>
      <xdr:rowOff>0</xdr:rowOff>
    </xdr:to>
    <xdr:pic>
      <xdr:nvPicPr>
        <xdr:cNvPr id="763714" name="Рисунок 815" descr="9785912828973.jpg">
          <a:extLst>
            <a:ext uri="{FF2B5EF4-FFF2-40B4-BE49-F238E27FC236}">
              <a16:creationId xmlns:a16="http://schemas.microsoft.com/office/drawing/2014/main" id="{00000000-0008-0000-0000-00004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5801775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1050</xdr:row>
      <xdr:rowOff>19050</xdr:rowOff>
    </xdr:from>
    <xdr:to>
      <xdr:col>1</xdr:col>
      <xdr:colOff>1200150</xdr:colOff>
      <xdr:row>1051</xdr:row>
      <xdr:rowOff>0</xdr:rowOff>
    </xdr:to>
    <xdr:pic>
      <xdr:nvPicPr>
        <xdr:cNvPr id="763715" name="Рисунок 818" descr="9785912826085.jpg">
          <a:extLst>
            <a:ext uri="{FF2B5EF4-FFF2-40B4-BE49-F238E27FC236}">
              <a16:creationId xmlns:a16="http://schemas.microsoft.com/office/drawing/2014/main" id="{00000000-0008-0000-0000-00004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7230525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1079</xdr:row>
      <xdr:rowOff>0</xdr:rowOff>
    </xdr:from>
    <xdr:to>
      <xdr:col>1</xdr:col>
      <xdr:colOff>1190625</xdr:colOff>
      <xdr:row>1079</xdr:row>
      <xdr:rowOff>1400175</xdr:rowOff>
    </xdr:to>
    <xdr:pic>
      <xdr:nvPicPr>
        <xdr:cNvPr id="763716" name="Рисунок 819" descr="9785912828966.jpg">
          <a:extLst>
            <a:ext uri="{FF2B5EF4-FFF2-40B4-BE49-F238E27FC236}">
              <a16:creationId xmlns:a16="http://schemas.microsoft.com/office/drawing/2014/main" id="{00000000-0008-0000-0000-00004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34465000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1051</xdr:row>
      <xdr:rowOff>9525</xdr:rowOff>
    </xdr:from>
    <xdr:to>
      <xdr:col>1</xdr:col>
      <xdr:colOff>1200150</xdr:colOff>
      <xdr:row>1051</xdr:row>
      <xdr:rowOff>1381125</xdr:rowOff>
    </xdr:to>
    <xdr:pic>
      <xdr:nvPicPr>
        <xdr:cNvPr id="763717" name="Рисунок 821" descr="9785912828980.jpg">
          <a:extLst>
            <a:ext uri="{FF2B5EF4-FFF2-40B4-BE49-F238E27FC236}">
              <a16:creationId xmlns:a16="http://schemas.microsoft.com/office/drawing/2014/main" id="{00000000-0008-0000-0000-00004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88640225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1045</xdr:row>
      <xdr:rowOff>19050</xdr:rowOff>
    </xdr:from>
    <xdr:to>
      <xdr:col>1</xdr:col>
      <xdr:colOff>1181100</xdr:colOff>
      <xdr:row>1045</xdr:row>
      <xdr:rowOff>1390650</xdr:rowOff>
    </xdr:to>
    <xdr:pic>
      <xdr:nvPicPr>
        <xdr:cNvPr id="763718" name="Рисунок 967" descr="9785912826467.jpg">
          <a:extLst>
            <a:ext uri="{FF2B5EF4-FFF2-40B4-BE49-F238E27FC236}">
              <a16:creationId xmlns:a16="http://schemas.microsoft.com/office/drawing/2014/main" id="{00000000-0008-0000-0000-00004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78715175"/>
          <a:ext cx="10477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1041</xdr:row>
      <xdr:rowOff>0</xdr:rowOff>
    </xdr:from>
    <xdr:to>
      <xdr:col>1</xdr:col>
      <xdr:colOff>1200150</xdr:colOff>
      <xdr:row>1041</xdr:row>
      <xdr:rowOff>1400175</xdr:rowOff>
    </xdr:to>
    <xdr:pic>
      <xdr:nvPicPr>
        <xdr:cNvPr id="763719" name="Рисунок 801" descr="9785912820700.jpg">
          <a:extLst>
            <a:ext uri="{FF2B5EF4-FFF2-40B4-BE49-F238E27FC236}">
              <a16:creationId xmlns:a16="http://schemas.microsoft.com/office/drawing/2014/main" id="{00000000-0008-0000-0000-00004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716000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1046</xdr:row>
      <xdr:rowOff>9525</xdr:rowOff>
    </xdr:from>
    <xdr:to>
      <xdr:col>1</xdr:col>
      <xdr:colOff>1190625</xdr:colOff>
      <xdr:row>1046</xdr:row>
      <xdr:rowOff>1409700</xdr:rowOff>
    </xdr:to>
    <xdr:pic>
      <xdr:nvPicPr>
        <xdr:cNvPr id="763720" name="Рисунок 968" descr="9785912821370.jpg">
          <a:extLst>
            <a:ext uri="{FF2B5EF4-FFF2-40B4-BE49-F238E27FC236}">
              <a16:creationId xmlns:a16="http://schemas.microsoft.com/office/drawing/2014/main" id="{00000000-0008-0000-0000-00004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80124875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1047</xdr:row>
      <xdr:rowOff>19050</xdr:rowOff>
    </xdr:from>
    <xdr:to>
      <xdr:col>1</xdr:col>
      <xdr:colOff>1190625</xdr:colOff>
      <xdr:row>1047</xdr:row>
      <xdr:rowOff>1390650</xdr:rowOff>
    </xdr:to>
    <xdr:pic>
      <xdr:nvPicPr>
        <xdr:cNvPr id="763721" name="Рисунок 809" descr="9785912823909.jpg">
          <a:extLst>
            <a:ext uri="{FF2B5EF4-FFF2-40B4-BE49-F238E27FC236}">
              <a16:creationId xmlns:a16="http://schemas.microsoft.com/office/drawing/2014/main" id="{00000000-0008-0000-0000-00004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8297285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1052</xdr:row>
      <xdr:rowOff>9525</xdr:rowOff>
    </xdr:from>
    <xdr:to>
      <xdr:col>1</xdr:col>
      <xdr:colOff>1190625</xdr:colOff>
      <xdr:row>1053</xdr:row>
      <xdr:rowOff>0</xdr:rowOff>
    </xdr:to>
    <xdr:pic>
      <xdr:nvPicPr>
        <xdr:cNvPr id="763722" name="Рисунок 824" descr="9785912827778.jpg">
          <a:extLst>
            <a:ext uri="{FF2B5EF4-FFF2-40B4-BE49-F238E27FC236}">
              <a16:creationId xmlns:a16="http://schemas.microsoft.com/office/drawing/2014/main" id="{00000000-0008-0000-0000-00004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90059450"/>
          <a:ext cx="10191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1052</xdr:row>
      <xdr:rowOff>1409700</xdr:rowOff>
    </xdr:from>
    <xdr:to>
      <xdr:col>1</xdr:col>
      <xdr:colOff>1200150</xdr:colOff>
      <xdr:row>1053</xdr:row>
      <xdr:rowOff>0</xdr:rowOff>
    </xdr:to>
    <xdr:pic>
      <xdr:nvPicPr>
        <xdr:cNvPr id="763723" name="Рисунок 825" descr="9785912827747.jpg">
          <a:extLst>
            <a:ext uri="{FF2B5EF4-FFF2-40B4-BE49-F238E27FC236}">
              <a16:creationId xmlns:a16="http://schemas.microsoft.com/office/drawing/2014/main" id="{00000000-0008-0000-0000-00004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91459625"/>
          <a:ext cx="1028700" cy="95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1053</xdr:row>
      <xdr:rowOff>0</xdr:rowOff>
    </xdr:from>
    <xdr:to>
      <xdr:col>1</xdr:col>
      <xdr:colOff>1162050</xdr:colOff>
      <xdr:row>1053</xdr:row>
      <xdr:rowOff>1400175</xdr:rowOff>
    </xdr:to>
    <xdr:pic>
      <xdr:nvPicPr>
        <xdr:cNvPr id="763726" name="Рисунок 830" descr="9785912827761.jpg">
          <a:extLst>
            <a:ext uri="{FF2B5EF4-FFF2-40B4-BE49-F238E27FC236}">
              <a16:creationId xmlns:a16="http://schemas.microsoft.com/office/drawing/2014/main" id="{00000000-0008-0000-0000-00004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2888375"/>
          <a:ext cx="10191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1054</xdr:row>
      <xdr:rowOff>0</xdr:rowOff>
    </xdr:from>
    <xdr:to>
      <xdr:col>1</xdr:col>
      <xdr:colOff>1200150</xdr:colOff>
      <xdr:row>1054</xdr:row>
      <xdr:rowOff>1400175</xdr:rowOff>
    </xdr:to>
    <xdr:pic>
      <xdr:nvPicPr>
        <xdr:cNvPr id="763727" name="Рисунок 831" descr="9785912820465.jpg">
          <a:extLst>
            <a:ext uri="{FF2B5EF4-FFF2-40B4-BE49-F238E27FC236}">
              <a16:creationId xmlns:a16="http://schemas.microsoft.com/office/drawing/2014/main" id="{00000000-0008-0000-0000-00004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430760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1055</xdr:row>
      <xdr:rowOff>28575</xdr:rowOff>
    </xdr:from>
    <xdr:to>
      <xdr:col>1</xdr:col>
      <xdr:colOff>1219200</xdr:colOff>
      <xdr:row>1056</xdr:row>
      <xdr:rowOff>0</xdr:rowOff>
    </xdr:to>
    <xdr:pic>
      <xdr:nvPicPr>
        <xdr:cNvPr id="763728" name="Рисунок 832" descr="9785912823121.jpg">
          <a:extLst>
            <a:ext uri="{FF2B5EF4-FFF2-40B4-BE49-F238E27FC236}">
              <a16:creationId xmlns:a16="http://schemas.microsoft.com/office/drawing/2014/main" id="{00000000-0008-0000-0000-00005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95755400"/>
          <a:ext cx="107632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1056</xdr:row>
      <xdr:rowOff>9525</xdr:rowOff>
    </xdr:from>
    <xdr:to>
      <xdr:col>1</xdr:col>
      <xdr:colOff>1200150</xdr:colOff>
      <xdr:row>1056</xdr:row>
      <xdr:rowOff>1390650</xdr:rowOff>
    </xdr:to>
    <xdr:pic>
      <xdr:nvPicPr>
        <xdr:cNvPr id="763729" name="Рисунок 833" descr="9785912822384.jpg">
          <a:extLst>
            <a:ext uri="{FF2B5EF4-FFF2-40B4-BE49-F238E27FC236}">
              <a16:creationId xmlns:a16="http://schemas.microsoft.com/office/drawing/2014/main" id="{00000000-0008-0000-0000-00005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715557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1057</xdr:row>
      <xdr:rowOff>0</xdr:rowOff>
    </xdr:from>
    <xdr:to>
      <xdr:col>1</xdr:col>
      <xdr:colOff>1219200</xdr:colOff>
      <xdr:row>1057</xdr:row>
      <xdr:rowOff>1381125</xdr:rowOff>
    </xdr:to>
    <xdr:pic>
      <xdr:nvPicPr>
        <xdr:cNvPr id="763730" name="Рисунок 834" descr="9785912826498.jpg">
          <a:extLst>
            <a:ext uri="{FF2B5EF4-FFF2-40B4-BE49-F238E27FC236}">
              <a16:creationId xmlns:a16="http://schemas.microsoft.com/office/drawing/2014/main" id="{00000000-0008-0000-0000-00005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3985652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1058</xdr:row>
      <xdr:rowOff>38100</xdr:rowOff>
    </xdr:from>
    <xdr:to>
      <xdr:col>1</xdr:col>
      <xdr:colOff>1200150</xdr:colOff>
      <xdr:row>1059</xdr:row>
      <xdr:rowOff>0</xdr:rowOff>
    </xdr:to>
    <xdr:pic>
      <xdr:nvPicPr>
        <xdr:cNvPr id="763731" name="Рисунок 836" descr="9785912820991.jpg">
          <a:extLst>
            <a:ext uri="{FF2B5EF4-FFF2-40B4-BE49-F238E27FC236}">
              <a16:creationId xmlns:a16="http://schemas.microsoft.com/office/drawing/2014/main" id="{00000000-0008-0000-0000-00005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400022600"/>
          <a:ext cx="10953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1059</xdr:row>
      <xdr:rowOff>38100</xdr:rowOff>
    </xdr:from>
    <xdr:to>
      <xdr:col>1</xdr:col>
      <xdr:colOff>1162050</xdr:colOff>
      <xdr:row>1060</xdr:row>
      <xdr:rowOff>0</xdr:rowOff>
    </xdr:to>
    <xdr:pic>
      <xdr:nvPicPr>
        <xdr:cNvPr id="763734" name="Рисунок 840" descr="9785912827730.jpg">
          <a:extLst>
            <a:ext uri="{FF2B5EF4-FFF2-40B4-BE49-F238E27FC236}">
              <a16:creationId xmlns:a16="http://schemas.microsoft.com/office/drawing/2014/main" id="{00000000-0008-0000-0000-000056A70B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0428027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1060</xdr:row>
      <xdr:rowOff>19050</xdr:rowOff>
    </xdr:from>
    <xdr:to>
      <xdr:col>1</xdr:col>
      <xdr:colOff>1219200</xdr:colOff>
      <xdr:row>1061</xdr:row>
      <xdr:rowOff>9525</xdr:rowOff>
    </xdr:to>
    <xdr:pic>
      <xdr:nvPicPr>
        <xdr:cNvPr id="763735" name="Рисунок 853" descr="9785912828928.jpg">
          <a:extLst>
            <a:ext uri="{FF2B5EF4-FFF2-40B4-BE49-F238E27FC236}">
              <a16:creationId xmlns:a16="http://schemas.microsoft.com/office/drawing/2014/main" id="{00000000-0008-0000-0000-00005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05680450"/>
          <a:ext cx="10763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1061</xdr:row>
      <xdr:rowOff>28575</xdr:rowOff>
    </xdr:from>
    <xdr:to>
      <xdr:col>1</xdr:col>
      <xdr:colOff>1228725</xdr:colOff>
      <xdr:row>1062</xdr:row>
      <xdr:rowOff>0</xdr:rowOff>
    </xdr:to>
    <xdr:pic>
      <xdr:nvPicPr>
        <xdr:cNvPr id="763736" name="Рисунок 854" descr="9785912822117.jpg">
          <a:extLst>
            <a:ext uri="{FF2B5EF4-FFF2-40B4-BE49-F238E27FC236}">
              <a16:creationId xmlns:a16="http://schemas.microsoft.com/office/drawing/2014/main" id="{00000000-0008-0000-0000-00005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07109200"/>
          <a:ext cx="1057275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1062</xdr:row>
      <xdr:rowOff>9525</xdr:rowOff>
    </xdr:from>
    <xdr:to>
      <xdr:col>1</xdr:col>
      <xdr:colOff>1238250</xdr:colOff>
      <xdr:row>1062</xdr:row>
      <xdr:rowOff>1390650</xdr:rowOff>
    </xdr:to>
    <xdr:pic>
      <xdr:nvPicPr>
        <xdr:cNvPr id="763737" name="Рисунок 855" descr="9785912822124.jpg">
          <a:extLst>
            <a:ext uri="{FF2B5EF4-FFF2-40B4-BE49-F238E27FC236}">
              <a16:creationId xmlns:a16="http://schemas.microsoft.com/office/drawing/2014/main" id="{00000000-0008-0000-0000-00005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085093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1063</xdr:row>
      <xdr:rowOff>0</xdr:rowOff>
    </xdr:from>
    <xdr:to>
      <xdr:col>1</xdr:col>
      <xdr:colOff>1238250</xdr:colOff>
      <xdr:row>1063</xdr:row>
      <xdr:rowOff>1381125</xdr:rowOff>
    </xdr:to>
    <xdr:pic>
      <xdr:nvPicPr>
        <xdr:cNvPr id="763738" name="Рисунок 856" descr="9785912824708.jpg">
          <a:extLst>
            <a:ext uri="{FF2B5EF4-FFF2-40B4-BE49-F238E27FC236}">
              <a16:creationId xmlns:a16="http://schemas.microsoft.com/office/drawing/2014/main" id="{00000000-0008-0000-0000-00005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09919075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1064</xdr:row>
      <xdr:rowOff>57150</xdr:rowOff>
    </xdr:from>
    <xdr:to>
      <xdr:col>1</xdr:col>
      <xdr:colOff>1190625</xdr:colOff>
      <xdr:row>1065</xdr:row>
      <xdr:rowOff>0</xdr:rowOff>
    </xdr:to>
    <xdr:pic>
      <xdr:nvPicPr>
        <xdr:cNvPr id="763739" name="Рисунок 857" descr="9785912822155.jpg">
          <a:extLst>
            <a:ext uri="{FF2B5EF4-FFF2-40B4-BE49-F238E27FC236}">
              <a16:creationId xmlns:a16="http://schemas.microsoft.com/office/drawing/2014/main" id="{00000000-0008-0000-0000-00005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139545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1065</xdr:row>
      <xdr:rowOff>9525</xdr:rowOff>
    </xdr:from>
    <xdr:to>
      <xdr:col>1</xdr:col>
      <xdr:colOff>1200150</xdr:colOff>
      <xdr:row>1065</xdr:row>
      <xdr:rowOff>1409700</xdr:rowOff>
    </xdr:to>
    <xdr:pic>
      <xdr:nvPicPr>
        <xdr:cNvPr id="763740" name="Рисунок 858" descr="9785912824968.jpg">
          <a:extLst>
            <a:ext uri="{FF2B5EF4-FFF2-40B4-BE49-F238E27FC236}">
              <a16:creationId xmlns:a16="http://schemas.microsoft.com/office/drawing/2014/main" id="{00000000-0008-0000-0000-00005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2767050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26194</xdr:colOff>
      <xdr:row>184</xdr:row>
      <xdr:rowOff>38100</xdr:rowOff>
    </xdr:from>
    <xdr:to>
      <xdr:col>1</xdr:col>
      <xdr:colOff>1273969</xdr:colOff>
      <xdr:row>184</xdr:row>
      <xdr:rowOff>895350</xdr:rowOff>
    </xdr:to>
    <xdr:pic>
      <xdr:nvPicPr>
        <xdr:cNvPr id="763741" name="Рисунок 865" descr="БелАЗ штамп 24 эл.jpg">
          <a:extLst>
            <a:ext uri="{FF2B5EF4-FFF2-40B4-BE49-F238E27FC236}">
              <a16:creationId xmlns:a16="http://schemas.microsoft.com/office/drawing/2014/main" id="{00000000-0008-0000-0000-00005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2" y="223435069"/>
          <a:ext cx="1247775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186</xdr:row>
      <xdr:rowOff>16669</xdr:rowOff>
    </xdr:from>
    <xdr:to>
      <xdr:col>2</xdr:col>
      <xdr:colOff>0</xdr:colOff>
      <xdr:row>186</xdr:row>
      <xdr:rowOff>873919</xdr:rowOff>
    </xdr:to>
    <xdr:pic>
      <xdr:nvPicPr>
        <xdr:cNvPr id="763742" name="Рисунок 866" descr="Два медвежонка штамп 24 эл.jpg">
          <a:extLst>
            <a:ext uri="{FF2B5EF4-FFF2-40B4-BE49-F238E27FC236}">
              <a16:creationId xmlns:a16="http://schemas.microsoft.com/office/drawing/2014/main" id="{00000000-0008-0000-0000-00005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8" y="225652013"/>
          <a:ext cx="1247775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23813</xdr:colOff>
      <xdr:row>187</xdr:row>
      <xdr:rowOff>33338</xdr:rowOff>
    </xdr:from>
    <xdr:to>
      <xdr:col>1</xdr:col>
      <xdr:colOff>1262063</xdr:colOff>
      <xdr:row>187</xdr:row>
      <xdr:rowOff>890588</xdr:rowOff>
    </xdr:to>
    <xdr:pic>
      <xdr:nvPicPr>
        <xdr:cNvPr id="763743" name="Рисунок 867" descr="Джип штамп 24 эл.jpg">
          <a:extLst>
            <a:ext uri="{FF2B5EF4-FFF2-40B4-BE49-F238E27FC236}">
              <a16:creationId xmlns:a16="http://schemas.microsoft.com/office/drawing/2014/main" id="{00000000-0008-0000-0000-00005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226549744"/>
          <a:ext cx="1238250" cy="857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21431</xdr:colOff>
      <xdr:row>187</xdr:row>
      <xdr:rowOff>926307</xdr:rowOff>
    </xdr:from>
    <xdr:to>
      <xdr:col>2</xdr:col>
      <xdr:colOff>11906</xdr:colOff>
      <xdr:row>188</xdr:row>
      <xdr:rowOff>883444</xdr:rowOff>
    </xdr:to>
    <xdr:pic>
      <xdr:nvPicPr>
        <xdr:cNvPr id="763745" name="Рисунок 869" descr="Колобок  штамп 24 эл.jpg">
          <a:extLst>
            <a:ext uri="{FF2B5EF4-FFF2-40B4-BE49-F238E27FC236}">
              <a16:creationId xmlns:a16="http://schemas.microsoft.com/office/drawing/2014/main" id="{00000000-0008-0000-0000-00006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9" y="227442713"/>
          <a:ext cx="1276350" cy="8858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559</xdr:row>
      <xdr:rowOff>38100</xdr:rowOff>
    </xdr:from>
    <xdr:to>
      <xdr:col>1</xdr:col>
      <xdr:colOff>1209675</xdr:colOff>
      <xdr:row>559</xdr:row>
      <xdr:rowOff>1381125</xdr:rowOff>
    </xdr:to>
    <xdr:pic>
      <xdr:nvPicPr>
        <xdr:cNvPr id="763748" name="Рисунок 871" descr="9785912824302.jpg">
          <a:extLst>
            <a:ext uri="{FF2B5EF4-FFF2-40B4-BE49-F238E27FC236}">
              <a16:creationId xmlns:a16="http://schemas.microsoft.com/office/drawing/2014/main" id="{00000000-0008-0000-0000-00006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80180250"/>
          <a:ext cx="10001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965</xdr:row>
      <xdr:rowOff>38100</xdr:rowOff>
    </xdr:from>
    <xdr:to>
      <xdr:col>1</xdr:col>
      <xdr:colOff>1247775</xdr:colOff>
      <xdr:row>966</xdr:row>
      <xdr:rowOff>9525</xdr:rowOff>
    </xdr:to>
    <xdr:pic>
      <xdr:nvPicPr>
        <xdr:cNvPr id="763750" name="Рисунок 871" descr="9785912824470.jpg">
          <a:extLst>
            <a:ext uri="{FF2B5EF4-FFF2-40B4-BE49-F238E27FC236}">
              <a16:creationId xmlns:a16="http://schemas.microsoft.com/office/drawing/2014/main" id="{00000000-0008-0000-0000-00006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56328450"/>
          <a:ext cx="1181100" cy="13906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969</xdr:row>
      <xdr:rowOff>38100</xdr:rowOff>
    </xdr:from>
    <xdr:to>
      <xdr:col>1</xdr:col>
      <xdr:colOff>1257300</xdr:colOff>
      <xdr:row>969</xdr:row>
      <xdr:rowOff>1371600</xdr:rowOff>
    </xdr:to>
    <xdr:pic>
      <xdr:nvPicPr>
        <xdr:cNvPr id="763751" name="Рисунок 872" descr="9785912824456.jpg">
          <a:extLst>
            <a:ext uri="{FF2B5EF4-FFF2-40B4-BE49-F238E27FC236}">
              <a16:creationId xmlns:a16="http://schemas.microsoft.com/office/drawing/2014/main" id="{00000000-0008-0000-0000-00006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64843800"/>
          <a:ext cx="1123950" cy="13335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971</xdr:row>
      <xdr:rowOff>9525</xdr:rowOff>
    </xdr:from>
    <xdr:to>
      <xdr:col>1</xdr:col>
      <xdr:colOff>1266825</xdr:colOff>
      <xdr:row>972</xdr:row>
      <xdr:rowOff>0</xdr:rowOff>
    </xdr:to>
    <xdr:pic>
      <xdr:nvPicPr>
        <xdr:cNvPr id="763752" name="Рисунок 873" descr="9785912825446.jpg">
          <a:extLst>
            <a:ext uri="{FF2B5EF4-FFF2-40B4-BE49-F238E27FC236}">
              <a16:creationId xmlns:a16="http://schemas.microsoft.com/office/drawing/2014/main" id="{00000000-0008-0000-0000-00006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67653675"/>
          <a:ext cx="11715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975</xdr:row>
      <xdr:rowOff>38100</xdr:rowOff>
    </xdr:from>
    <xdr:to>
      <xdr:col>1</xdr:col>
      <xdr:colOff>1247775</xdr:colOff>
      <xdr:row>976</xdr:row>
      <xdr:rowOff>0</xdr:rowOff>
    </xdr:to>
    <xdr:pic>
      <xdr:nvPicPr>
        <xdr:cNvPr id="763754" name="Рисунок 875" descr="9785912826702.jpg">
          <a:extLst>
            <a:ext uri="{FF2B5EF4-FFF2-40B4-BE49-F238E27FC236}">
              <a16:creationId xmlns:a16="http://schemas.microsoft.com/office/drawing/2014/main" id="{00000000-0008-0000-0000-00006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74778375"/>
          <a:ext cx="11525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981</xdr:row>
      <xdr:rowOff>9525</xdr:rowOff>
    </xdr:from>
    <xdr:to>
      <xdr:col>1</xdr:col>
      <xdr:colOff>1257300</xdr:colOff>
      <xdr:row>981</xdr:row>
      <xdr:rowOff>1409700</xdr:rowOff>
    </xdr:to>
    <xdr:pic>
      <xdr:nvPicPr>
        <xdr:cNvPr id="763756" name="Рисунок 877" descr="9785912825484.jpg">
          <a:extLst>
            <a:ext uri="{FF2B5EF4-FFF2-40B4-BE49-F238E27FC236}">
              <a16:creationId xmlns:a16="http://schemas.microsoft.com/office/drawing/2014/main" id="{00000000-0008-0000-0000-00006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84684375"/>
          <a:ext cx="11620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295</xdr:row>
      <xdr:rowOff>76200</xdr:rowOff>
    </xdr:from>
    <xdr:to>
      <xdr:col>1</xdr:col>
      <xdr:colOff>1285875</xdr:colOff>
      <xdr:row>295</xdr:row>
      <xdr:rowOff>1285875</xdr:rowOff>
    </xdr:to>
    <xdr:pic>
      <xdr:nvPicPr>
        <xdr:cNvPr id="763757" name="Рисунок 875" descr="9785000337882.jpg">
          <a:extLst>
            <a:ext uri="{FF2B5EF4-FFF2-40B4-BE49-F238E27FC236}">
              <a16:creationId xmlns:a16="http://schemas.microsoft.com/office/drawing/2014/main" id="{00000000-0008-0000-0000-00006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7936225"/>
          <a:ext cx="126682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302</xdr:row>
      <xdr:rowOff>57150</xdr:rowOff>
    </xdr:from>
    <xdr:to>
      <xdr:col>1</xdr:col>
      <xdr:colOff>1285875</xdr:colOff>
      <xdr:row>302</xdr:row>
      <xdr:rowOff>1295400</xdr:rowOff>
    </xdr:to>
    <xdr:pic>
      <xdr:nvPicPr>
        <xdr:cNvPr id="763758" name="Рисунок 876" descr="9785000337868.jpg">
          <a:extLst>
            <a:ext uri="{FF2B5EF4-FFF2-40B4-BE49-F238E27FC236}">
              <a16:creationId xmlns:a16="http://schemas.microsoft.com/office/drawing/2014/main" id="{00000000-0008-0000-0000-00006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7851750"/>
          <a:ext cx="1276350" cy="12382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312</xdr:row>
      <xdr:rowOff>76200</xdr:rowOff>
    </xdr:from>
    <xdr:to>
      <xdr:col>1</xdr:col>
      <xdr:colOff>1285875</xdr:colOff>
      <xdr:row>312</xdr:row>
      <xdr:rowOff>1295400</xdr:rowOff>
    </xdr:to>
    <xdr:pic>
      <xdr:nvPicPr>
        <xdr:cNvPr id="763759" name="Рисунок 877" descr="9785000337875.jpg">
          <a:extLst>
            <a:ext uri="{FF2B5EF4-FFF2-40B4-BE49-F238E27FC236}">
              <a16:creationId xmlns:a16="http://schemas.microsoft.com/office/drawing/2014/main" id="{00000000-0008-0000-0000-00006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7805375"/>
          <a:ext cx="1247775" cy="12192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314</xdr:row>
      <xdr:rowOff>76200</xdr:rowOff>
    </xdr:from>
    <xdr:to>
      <xdr:col>1</xdr:col>
      <xdr:colOff>1285875</xdr:colOff>
      <xdr:row>314</xdr:row>
      <xdr:rowOff>1333500</xdr:rowOff>
    </xdr:to>
    <xdr:pic>
      <xdr:nvPicPr>
        <xdr:cNvPr id="763760" name="Рисунок 878" descr="9785000337851.jpg">
          <a:extLst>
            <a:ext uri="{FF2B5EF4-FFF2-40B4-BE49-F238E27FC236}">
              <a16:creationId xmlns:a16="http://schemas.microsoft.com/office/drawing/2014/main" id="{00000000-0008-0000-0000-00007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50643825"/>
          <a:ext cx="12763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181</xdr:row>
      <xdr:rowOff>28575</xdr:rowOff>
    </xdr:from>
    <xdr:to>
      <xdr:col>1</xdr:col>
      <xdr:colOff>1200150</xdr:colOff>
      <xdr:row>181</xdr:row>
      <xdr:rowOff>1400175</xdr:rowOff>
    </xdr:to>
    <xdr:pic>
      <xdr:nvPicPr>
        <xdr:cNvPr id="763764" name="Рисунок 4">
          <a:extLst>
            <a:ext uri="{FF2B5EF4-FFF2-40B4-BE49-F238E27FC236}">
              <a16:creationId xmlns:a16="http://schemas.microsoft.com/office/drawing/2014/main" id="{00000000-0008-0000-0000-00007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20884750"/>
          <a:ext cx="102870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1069</xdr:row>
      <xdr:rowOff>28575</xdr:rowOff>
    </xdr:from>
    <xdr:to>
      <xdr:col>1</xdr:col>
      <xdr:colOff>1190625</xdr:colOff>
      <xdr:row>1069</xdr:row>
      <xdr:rowOff>1400175</xdr:rowOff>
    </xdr:to>
    <xdr:pic>
      <xdr:nvPicPr>
        <xdr:cNvPr id="763766" name="Рисунок 2">
          <a:extLst>
            <a:ext uri="{FF2B5EF4-FFF2-40B4-BE49-F238E27FC236}">
              <a16:creationId xmlns:a16="http://schemas.microsoft.com/office/drawing/2014/main" id="{00000000-0008-0000-0000-00007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18463000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1068</xdr:row>
      <xdr:rowOff>28575</xdr:rowOff>
    </xdr:from>
    <xdr:to>
      <xdr:col>1</xdr:col>
      <xdr:colOff>1190625</xdr:colOff>
      <xdr:row>1068</xdr:row>
      <xdr:rowOff>1400175</xdr:rowOff>
    </xdr:to>
    <xdr:pic>
      <xdr:nvPicPr>
        <xdr:cNvPr id="763767" name="Рисунок 3">
          <a:extLst>
            <a:ext uri="{FF2B5EF4-FFF2-40B4-BE49-F238E27FC236}">
              <a16:creationId xmlns:a16="http://schemas.microsoft.com/office/drawing/2014/main" id="{00000000-0008-0000-0000-00007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17043775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1067</xdr:row>
      <xdr:rowOff>57150</xdr:rowOff>
    </xdr:from>
    <xdr:to>
      <xdr:col>1</xdr:col>
      <xdr:colOff>1181100</xdr:colOff>
      <xdr:row>1068</xdr:row>
      <xdr:rowOff>9525</xdr:rowOff>
    </xdr:to>
    <xdr:pic>
      <xdr:nvPicPr>
        <xdr:cNvPr id="763768" name="Рисунок 4">
          <a:extLst>
            <a:ext uri="{FF2B5EF4-FFF2-40B4-BE49-F238E27FC236}">
              <a16:creationId xmlns:a16="http://schemas.microsoft.com/office/drawing/2014/main" id="{00000000-0008-0000-0000-00007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15653125"/>
          <a:ext cx="10477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1066</xdr:row>
      <xdr:rowOff>0</xdr:rowOff>
    </xdr:from>
    <xdr:to>
      <xdr:col>1</xdr:col>
      <xdr:colOff>1200150</xdr:colOff>
      <xdr:row>1066</xdr:row>
      <xdr:rowOff>1371600</xdr:rowOff>
    </xdr:to>
    <xdr:pic>
      <xdr:nvPicPr>
        <xdr:cNvPr id="763769" name="Рисунок 5">
          <a:extLst>
            <a:ext uri="{FF2B5EF4-FFF2-40B4-BE49-F238E27FC236}">
              <a16:creationId xmlns:a16="http://schemas.microsoft.com/office/drawing/2014/main" id="{00000000-0008-0000-0000-00007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14176750"/>
          <a:ext cx="10287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449</xdr:row>
      <xdr:rowOff>9525</xdr:rowOff>
    </xdr:from>
    <xdr:to>
      <xdr:col>1</xdr:col>
      <xdr:colOff>1133475</xdr:colOff>
      <xdr:row>449</xdr:row>
      <xdr:rowOff>1381125</xdr:rowOff>
    </xdr:to>
    <xdr:pic>
      <xdr:nvPicPr>
        <xdr:cNvPr id="763771" name="Рисунок 2">
          <a:extLst>
            <a:ext uri="{FF2B5EF4-FFF2-40B4-BE49-F238E27FC236}">
              <a16:creationId xmlns:a16="http://schemas.microsoft.com/office/drawing/2014/main" id="{00000000-0008-0000-0000-00007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19398250"/>
          <a:ext cx="1019175" cy="13716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659</xdr:row>
      <xdr:rowOff>47625</xdr:rowOff>
    </xdr:from>
    <xdr:to>
      <xdr:col>2</xdr:col>
      <xdr:colOff>0</xdr:colOff>
      <xdr:row>659</xdr:row>
      <xdr:rowOff>962025</xdr:rowOff>
    </xdr:to>
    <xdr:pic>
      <xdr:nvPicPr>
        <xdr:cNvPr id="763772" name="Рисунок 3">
          <a:extLst>
            <a:ext uri="{FF2B5EF4-FFF2-40B4-BE49-F238E27FC236}">
              <a16:creationId xmlns:a16="http://schemas.microsoft.com/office/drawing/2014/main" id="{00000000-0008-0000-0000-00007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3321950"/>
          <a:ext cx="1266825" cy="9144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655</xdr:row>
      <xdr:rowOff>47625</xdr:rowOff>
    </xdr:from>
    <xdr:to>
      <xdr:col>2</xdr:col>
      <xdr:colOff>0</xdr:colOff>
      <xdr:row>655</xdr:row>
      <xdr:rowOff>1000125</xdr:rowOff>
    </xdr:to>
    <xdr:pic>
      <xdr:nvPicPr>
        <xdr:cNvPr id="763773" name="Рисунок 4">
          <a:extLst>
            <a:ext uri="{FF2B5EF4-FFF2-40B4-BE49-F238E27FC236}">
              <a16:creationId xmlns:a16="http://schemas.microsoft.com/office/drawing/2014/main" id="{00000000-0008-0000-0000-00007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19207150"/>
          <a:ext cx="1276350" cy="952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546</xdr:row>
      <xdr:rowOff>57150</xdr:rowOff>
    </xdr:from>
    <xdr:to>
      <xdr:col>1</xdr:col>
      <xdr:colOff>1257300</xdr:colOff>
      <xdr:row>546</xdr:row>
      <xdr:rowOff>1419225</xdr:rowOff>
    </xdr:to>
    <xdr:pic>
      <xdr:nvPicPr>
        <xdr:cNvPr id="763774" name="Рисунок 5">
          <a:extLst>
            <a:ext uri="{FF2B5EF4-FFF2-40B4-BE49-F238E27FC236}">
              <a16:creationId xmlns:a16="http://schemas.microsoft.com/office/drawing/2014/main" id="{00000000-0008-0000-0000-00007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2863800"/>
          <a:ext cx="10382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554</xdr:row>
      <xdr:rowOff>57150</xdr:rowOff>
    </xdr:from>
    <xdr:to>
      <xdr:col>1</xdr:col>
      <xdr:colOff>1266825</xdr:colOff>
      <xdr:row>555</xdr:row>
      <xdr:rowOff>0</xdr:rowOff>
    </xdr:to>
    <xdr:pic>
      <xdr:nvPicPr>
        <xdr:cNvPr id="763775" name="Рисунок 6">
          <a:extLst>
            <a:ext uri="{FF2B5EF4-FFF2-40B4-BE49-F238E27FC236}">
              <a16:creationId xmlns:a16="http://schemas.microsoft.com/office/drawing/2014/main" id="{00000000-0008-0000-0000-00007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3579425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572</xdr:row>
      <xdr:rowOff>28575</xdr:rowOff>
    </xdr:from>
    <xdr:to>
      <xdr:col>1</xdr:col>
      <xdr:colOff>1190625</xdr:colOff>
      <xdr:row>572</xdr:row>
      <xdr:rowOff>1400175</xdr:rowOff>
    </xdr:to>
    <xdr:pic>
      <xdr:nvPicPr>
        <xdr:cNvPr id="763776" name="Рисунок 7">
          <a:extLst>
            <a:ext uri="{FF2B5EF4-FFF2-40B4-BE49-F238E27FC236}">
              <a16:creationId xmlns:a16="http://schemas.microsoft.com/office/drawing/2014/main" id="{00000000-0008-0000-0000-00008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98296800"/>
          <a:ext cx="10191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552</xdr:row>
      <xdr:rowOff>28575</xdr:rowOff>
    </xdr:from>
    <xdr:to>
      <xdr:col>1</xdr:col>
      <xdr:colOff>1190625</xdr:colOff>
      <xdr:row>552</xdr:row>
      <xdr:rowOff>1400175</xdr:rowOff>
    </xdr:to>
    <xdr:pic>
      <xdr:nvPicPr>
        <xdr:cNvPr id="763777" name="Рисунок 8">
          <a:extLst>
            <a:ext uri="{FF2B5EF4-FFF2-40B4-BE49-F238E27FC236}">
              <a16:creationId xmlns:a16="http://schemas.microsoft.com/office/drawing/2014/main" id="{00000000-0008-0000-0000-00008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671350575"/>
          <a:ext cx="1019175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84</xdr:row>
      <xdr:rowOff>9525</xdr:rowOff>
    </xdr:from>
    <xdr:to>
      <xdr:col>1</xdr:col>
      <xdr:colOff>1219200</xdr:colOff>
      <xdr:row>84</xdr:row>
      <xdr:rowOff>1381125</xdr:rowOff>
    </xdr:to>
    <xdr:pic>
      <xdr:nvPicPr>
        <xdr:cNvPr id="763778" name="Рисунок 19">
          <a:extLst>
            <a:ext uri="{FF2B5EF4-FFF2-40B4-BE49-F238E27FC236}">
              <a16:creationId xmlns:a16="http://schemas.microsoft.com/office/drawing/2014/main" id="{00000000-0008-0000-0000-00008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3493650"/>
          <a:ext cx="11239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83</xdr:row>
      <xdr:rowOff>0</xdr:rowOff>
    </xdr:from>
    <xdr:to>
      <xdr:col>1</xdr:col>
      <xdr:colOff>1228725</xdr:colOff>
      <xdr:row>83</xdr:row>
      <xdr:rowOff>1371600</xdr:rowOff>
    </xdr:to>
    <xdr:pic>
      <xdr:nvPicPr>
        <xdr:cNvPr id="763779" name="Рисунок 20">
          <a:extLst>
            <a:ext uri="{FF2B5EF4-FFF2-40B4-BE49-F238E27FC236}">
              <a16:creationId xmlns:a16="http://schemas.microsoft.com/office/drawing/2014/main" id="{00000000-0008-0000-0000-00008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064900"/>
          <a:ext cx="112395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954</xdr:row>
      <xdr:rowOff>28575</xdr:rowOff>
    </xdr:from>
    <xdr:to>
      <xdr:col>1</xdr:col>
      <xdr:colOff>1200150</xdr:colOff>
      <xdr:row>954</xdr:row>
      <xdr:rowOff>1390650</xdr:rowOff>
    </xdr:to>
    <xdr:pic>
      <xdr:nvPicPr>
        <xdr:cNvPr id="763780" name="Рисунок 711" descr="9785912822612.jpg">
          <a:extLst>
            <a:ext uri="{FF2B5EF4-FFF2-40B4-BE49-F238E27FC236}">
              <a16:creationId xmlns:a16="http://schemas.microsoft.com/office/drawing/2014/main" id="{00000000-0008-0000-0000-00008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09170175"/>
          <a:ext cx="10858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984</xdr:row>
      <xdr:rowOff>28575</xdr:rowOff>
    </xdr:from>
    <xdr:to>
      <xdr:col>1</xdr:col>
      <xdr:colOff>1200150</xdr:colOff>
      <xdr:row>984</xdr:row>
      <xdr:rowOff>1390650</xdr:rowOff>
    </xdr:to>
    <xdr:pic>
      <xdr:nvPicPr>
        <xdr:cNvPr id="763781" name="Рисунок 625" descr="9785912825958.jpg">
          <a:extLst>
            <a:ext uri="{FF2B5EF4-FFF2-40B4-BE49-F238E27FC236}">
              <a16:creationId xmlns:a16="http://schemas.microsoft.com/office/drawing/2014/main" id="{00000000-0008-0000-0000-00008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88094325"/>
          <a:ext cx="10668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985</xdr:row>
      <xdr:rowOff>0</xdr:rowOff>
    </xdr:from>
    <xdr:to>
      <xdr:col>1</xdr:col>
      <xdr:colOff>1200150</xdr:colOff>
      <xdr:row>985</xdr:row>
      <xdr:rowOff>1381125</xdr:rowOff>
    </xdr:to>
    <xdr:pic>
      <xdr:nvPicPr>
        <xdr:cNvPr id="763782" name="Рисунок 627" descr="9785912825897.jpg">
          <a:extLst>
            <a:ext uri="{FF2B5EF4-FFF2-40B4-BE49-F238E27FC236}">
              <a16:creationId xmlns:a16="http://schemas.microsoft.com/office/drawing/2014/main" id="{00000000-0008-0000-0000-00008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89484975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986</xdr:row>
      <xdr:rowOff>38100</xdr:rowOff>
    </xdr:from>
    <xdr:to>
      <xdr:col>1</xdr:col>
      <xdr:colOff>1228725</xdr:colOff>
      <xdr:row>986</xdr:row>
      <xdr:rowOff>1400175</xdr:rowOff>
    </xdr:to>
    <xdr:pic>
      <xdr:nvPicPr>
        <xdr:cNvPr id="763783" name="Рисунок 629" descr="9785912825941.jpg">
          <a:extLst>
            <a:ext uri="{FF2B5EF4-FFF2-40B4-BE49-F238E27FC236}">
              <a16:creationId xmlns:a16="http://schemas.microsoft.com/office/drawing/2014/main" id="{00000000-0008-0000-0000-00008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90942300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986</xdr:row>
      <xdr:rowOff>1409700</xdr:rowOff>
    </xdr:from>
    <xdr:to>
      <xdr:col>1</xdr:col>
      <xdr:colOff>1228725</xdr:colOff>
      <xdr:row>987</xdr:row>
      <xdr:rowOff>1362075</xdr:rowOff>
    </xdr:to>
    <xdr:pic>
      <xdr:nvPicPr>
        <xdr:cNvPr id="763784" name="Рисунок 630" descr="9785912825927.jpg">
          <a:extLst>
            <a:ext uri="{FF2B5EF4-FFF2-40B4-BE49-F238E27FC236}">
              <a16:creationId xmlns:a16="http://schemas.microsoft.com/office/drawing/2014/main" id="{00000000-0008-0000-0000-00008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92313900"/>
          <a:ext cx="10858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988</xdr:row>
      <xdr:rowOff>9525</xdr:rowOff>
    </xdr:from>
    <xdr:to>
      <xdr:col>1</xdr:col>
      <xdr:colOff>1228725</xdr:colOff>
      <xdr:row>988</xdr:row>
      <xdr:rowOff>1371600</xdr:rowOff>
    </xdr:to>
    <xdr:pic>
      <xdr:nvPicPr>
        <xdr:cNvPr id="763785" name="Рисунок 631" descr="9785912826764.jpg">
          <a:extLst>
            <a:ext uri="{FF2B5EF4-FFF2-40B4-BE49-F238E27FC236}">
              <a16:creationId xmlns:a16="http://schemas.microsoft.com/office/drawing/2014/main" id="{00000000-0008-0000-0000-00008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93752175"/>
          <a:ext cx="10572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1007</xdr:row>
      <xdr:rowOff>85725</xdr:rowOff>
    </xdr:from>
    <xdr:to>
      <xdr:col>1</xdr:col>
      <xdr:colOff>1285875</xdr:colOff>
      <xdr:row>1007</xdr:row>
      <xdr:rowOff>1295400</xdr:rowOff>
    </xdr:to>
    <xdr:pic>
      <xdr:nvPicPr>
        <xdr:cNvPr id="763786" name="Рисунок 898" descr="9785912827907.jpg">
          <a:extLst>
            <a:ext uri="{FF2B5EF4-FFF2-40B4-BE49-F238E27FC236}">
              <a16:creationId xmlns:a16="http://schemas.microsoft.com/office/drawing/2014/main" id="{00000000-0008-0000-0000-00008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319231550"/>
          <a:ext cx="1247775" cy="12096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1008</xdr:row>
      <xdr:rowOff>85725</xdr:rowOff>
    </xdr:from>
    <xdr:to>
      <xdr:col>1</xdr:col>
      <xdr:colOff>1285875</xdr:colOff>
      <xdr:row>1008</xdr:row>
      <xdr:rowOff>1266825</xdr:rowOff>
    </xdr:to>
    <xdr:pic>
      <xdr:nvPicPr>
        <xdr:cNvPr id="763787" name="Рисунок 900" descr="9785912827969.jpg">
          <a:extLst>
            <a:ext uri="{FF2B5EF4-FFF2-40B4-BE49-F238E27FC236}">
              <a16:creationId xmlns:a16="http://schemas.microsoft.com/office/drawing/2014/main" id="{00000000-0008-0000-0000-00008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320650775"/>
          <a:ext cx="1266825" cy="11811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1009</xdr:row>
      <xdr:rowOff>123825</xdr:rowOff>
    </xdr:from>
    <xdr:to>
      <xdr:col>1</xdr:col>
      <xdr:colOff>1285875</xdr:colOff>
      <xdr:row>1009</xdr:row>
      <xdr:rowOff>1285875</xdr:rowOff>
    </xdr:to>
    <xdr:pic>
      <xdr:nvPicPr>
        <xdr:cNvPr id="763788" name="Рисунок 902" descr="9785912827853.jpg">
          <a:extLst>
            <a:ext uri="{FF2B5EF4-FFF2-40B4-BE49-F238E27FC236}">
              <a16:creationId xmlns:a16="http://schemas.microsoft.com/office/drawing/2014/main" id="{00000000-0008-0000-0000-00008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22108100"/>
          <a:ext cx="1276350" cy="11620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1011</xdr:row>
      <xdr:rowOff>0</xdr:rowOff>
    </xdr:from>
    <xdr:to>
      <xdr:col>1</xdr:col>
      <xdr:colOff>1228725</xdr:colOff>
      <xdr:row>1011</xdr:row>
      <xdr:rowOff>1400175</xdr:rowOff>
    </xdr:to>
    <xdr:pic>
      <xdr:nvPicPr>
        <xdr:cNvPr id="763789" name="Рисунок 865" descr="9785912825286.jpg">
          <a:extLst>
            <a:ext uri="{FF2B5EF4-FFF2-40B4-BE49-F238E27FC236}">
              <a16:creationId xmlns:a16="http://schemas.microsoft.com/office/drawing/2014/main" id="{00000000-0008-0000-0000-00008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23908325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178593</xdr:colOff>
      <xdr:row>1015</xdr:row>
      <xdr:rowOff>0</xdr:rowOff>
    </xdr:from>
    <xdr:to>
      <xdr:col>2</xdr:col>
      <xdr:colOff>26193</xdr:colOff>
      <xdr:row>1015</xdr:row>
      <xdr:rowOff>1409700</xdr:rowOff>
    </xdr:to>
    <xdr:pic>
      <xdr:nvPicPr>
        <xdr:cNvPr id="763790" name="Рисунок 866" descr="9785912821950.jpg">
          <a:extLst>
            <a:ext uri="{FF2B5EF4-FFF2-40B4-BE49-F238E27FC236}">
              <a16:creationId xmlns:a16="http://schemas.microsoft.com/office/drawing/2014/main" id="{00000000-0008-0000-0000-00008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" y="1328594625"/>
          <a:ext cx="113347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169069</xdr:colOff>
      <xdr:row>1016</xdr:row>
      <xdr:rowOff>7144</xdr:rowOff>
    </xdr:from>
    <xdr:to>
      <xdr:col>1</xdr:col>
      <xdr:colOff>1235869</xdr:colOff>
      <xdr:row>1016</xdr:row>
      <xdr:rowOff>1414463</xdr:rowOff>
    </xdr:to>
    <xdr:pic>
      <xdr:nvPicPr>
        <xdr:cNvPr id="763791" name="Рисунок 867" descr="9785912825699.jpg">
          <a:extLst>
            <a:ext uri="{FF2B5EF4-FFF2-40B4-BE49-F238E27FC236}">
              <a16:creationId xmlns:a16="http://schemas.microsoft.com/office/drawing/2014/main" id="{00000000-0008-0000-0000-00008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257" y="1330018613"/>
          <a:ext cx="1066800" cy="140731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1017</xdr:row>
      <xdr:rowOff>9525</xdr:rowOff>
    </xdr:from>
    <xdr:to>
      <xdr:col>1</xdr:col>
      <xdr:colOff>1259681</xdr:colOff>
      <xdr:row>1017</xdr:row>
      <xdr:rowOff>1409700</xdr:rowOff>
    </xdr:to>
    <xdr:pic>
      <xdr:nvPicPr>
        <xdr:cNvPr id="763792" name="Рисунок 868" descr="9785912825675.jpg">
          <a:extLst>
            <a:ext uri="{FF2B5EF4-FFF2-40B4-BE49-F238E27FC236}">
              <a16:creationId xmlns:a16="http://schemas.microsoft.com/office/drawing/2014/main" id="{00000000-0008-0000-0000-00009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594" y="1331437838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207169</xdr:colOff>
      <xdr:row>1018</xdr:row>
      <xdr:rowOff>19050</xdr:rowOff>
    </xdr:from>
    <xdr:to>
      <xdr:col>1</xdr:col>
      <xdr:colOff>1264444</xdr:colOff>
      <xdr:row>1019</xdr:row>
      <xdr:rowOff>0</xdr:rowOff>
    </xdr:to>
    <xdr:pic>
      <xdr:nvPicPr>
        <xdr:cNvPr id="763793" name="Рисунок 869" descr="9785912827273.jpg">
          <a:extLst>
            <a:ext uri="{FF2B5EF4-FFF2-40B4-BE49-F238E27FC236}">
              <a16:creationId xmlns:a16="http://schemas.microsoft.com/office/drawing/2014/main" id="{00000000-0008-0000-0000-00009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357" y="1332864206"/>
          <a:ext cx="1057275" cy="1397794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1019</xdr:row>
      <xdr:rowOff>23813</xdr:rowOff>
    </xdr:from>
    <xdr:to>
      <xdr:col>1</xdr:col>
      <xdr:colOff>1219200</xdr:colOff>
      <xdr:row>1019</xdr:row>
      <xdr:rowOff>1404938</xdr:rowOff>
    </xdr:to>
    <xdr:pic>
      <xdr:nvPicPr>
        <xdr:cNvPr id="763795" name="Рисунок 872" descr="9785912823725.jpg">
          <a:extLst>
            <a:ext uri="{FF2B5EF4-FFF2-40B4-BE49-F238E27FC236}">
              <a16:creationId xmlns:a16="http://schemas.microsoft.com/office/drawing/2014/main" id="{00000000-0008-0000-0000-00009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1335702657"/>
          <a:ext cx="10763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154782</xdr:colOff>
      <xdr:row>1020</xdr:row>
      <xdr:rowOff>30956</xdr:rowOff>
    </xdr:from>
    <xdr:to>
      <xdr:col>1</xdr:col>
      <xdr:colOff>1212057</xdr:colOff>
      <xdr:row>1020</xdr:row>
      <xdr:rowOff>1402556</xdr:rowOff>
    </xdr:to>
    <xdr:pic>
      <xdr:nvPicPr>
        <xdr:cNvPr id="763796" name="Рисунок 873" descr="9785912825682.jpg">
          <a:extLst>
            <a:ext uri="{FF2B5EF4-FFF2-40B4-BE49-F238E27FC236}">
              <a16:creationId xmlns:a16="http://schemas.microsoft.com/office/drawing/2014/main" id="{00000000-0008-0000-0000-00009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970" y="1337126644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157163</xdr:colOff>
      <xdr:row>1021</xdr:row>
      <xdr:rowOff>35719</xdr:rowOff>
    </xdr:from>
    <xdr:to>
      <xdr:col>1</xdr:col>
      <xdr:colOff>1223963</xdr:colOff>
      <xdr:row>1022</xdr:row>
      <xdr:rowOff>28575</xdr:rowOff>
    </xdr:to>
    <xdr:pic>
      <xdr:nvPicPr>
        <xdr:cNvPr id="763797" name="Рисунок 874" descr="9785912827242.jpg">
          <a:extLst>
            <a:ext uri="{FF2B5EF4-FFF2-40B4-BE49-F238E27FC236}">
              <a16:creationId xmlns:a16="http://schemas.microsoft.com/office/drawing/2014/main" id="{00000000-0008-0000-0000-00009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338548250"/>
          <a:ext cx="10668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166688</xdr:colOff>
      <xdr:row>1022</xdr:row>
      <xdr:rowOff>45243</xdr:rowOff>
    </xdr:from>
    <xdr:to>
      <xdr:col>1</xdr:col>
      <xdr:colOff>1271588</xdr:colOff>
      <xdr:row>1023</xdr:row>
      <xdr:rowOff>35718</xdr:rowOff>
    </xdr:to>
    <xdr:pic>
      <xdr:nvPicPr>
        <xdr:cNvPr id="763798" name="Рисунок 875" descr="9785912827259.jpg">
          <a:extLst>
            <a:ext uri="{FF2B5EF4-FFF2-40B4-BE49-F238E27FC236}">
              <a16:creationId xmlns:a16="http://schemas.microsoft.com/office/drawing/2014/main" id="{00000000-0008-0000-0000-00009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6" y="1339974618"/>
          <a:ext cx="1104900" cy="140731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24</xdr:row>
      <xdr:rowOff>9525</xdr:rowOff>
    </xdr:from>
    <xdr:to>
      <xdr:col>1</xdr:col>
      <xdr:colOff>1247775</xdr:colOff>
      <xdr:row>24</xdr:row>
      <xdr:rowOff>1390650</xdr:rowOff>
    </xdr:to>
    <xdr:pic>
      <xdr:nvPicPr>
        <xdr:cNvPr id="763799" name="Рисунок 876" descr="9785912827235.jpg">
          <a:extLst>
            <a:ext uri="{FF2B5EF4-FFF2-40B4-BE49-F238E27FC236}">
              <a16:creationId xmlns:a16="http://schemas.microsoft.com/office/drawing/2014/main" id="{00000000-0008-0000-0000-00009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38110100"/>
          <a:ext cx="10763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142874</xdr:colOff>
      <xdr:row>1023</xdr:row>
      <xdr:rowOff>23813</xdr:rowOff>
    </xdr:from>
    <xdr:to>
      <xdr:col>1</xdr:col>
      <xdr:colOff>1228724</xdr:colOff>
      <xdr:row>1024</xdr:row>
      <xdr:rowOff>26194</xdr:rowOff>
    </xdr:to>
    <xdr:pic>
      <xdr:nvPicPr>
        <xdr:cNvPr id="763800" name="Рисунок 878" descr="9785912825705.jpg">
          <a:extLst>
            <a:ext uri="{FF2B5EF4-FFF2-40B4-BE49-F238E27FC236}">
              <a16:creationId xmlns:a16="http://schemas.microsoft.com/office/drawing/2014/main" id="{00000000-0008-0000-0000-00009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" y="1341370032"/>
          <a:ext cx="1085850" cy="14192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180976</xdr:colOff>
      <xdr:row>1023</xdr:row>
      <xdr:rowOff>1402557</xdr:rowOff>
    </xdr:from>
    <xdr:to>
      <xdr:col>1</xdr:col>
      <xdr:colOff>1266826</xdr:colOff>
      <xdr:row>1024</xdr:row>
      <xdr:rowOff>1393031</xdr:rowOff>
    </xdr:to>
    <xdr:pic>
      <xdr:nvPicPr>
        <xdr:cNvPr id="763801" name="Рисунок 879" descr="9785912825712.jpg">
          <a:extLst>
            <a:ext uri="{FF2B5EF4-FFF2-40B4-BE49-F238E27FC236}">
              <a16:creationId xmlns:a16="http://schemas.microsoft.com/office/drawing/2014/main" id="{00000000-0008-0000-0000-00009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4" y="1342748776"/>
          <a:ext cx="1085850" cy="1407318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1025</xdr:row>
      <xdr:rowOff>11907</xdr:rowOff>
    </xdr:from>
    <xdr:to>
      <xdr:col>1</xdr:col>
      <xdr:colOff>1247775</xdr:colOff>
      <xdr:row>1025</xdr:row>
      <xdr:rowOff>1412082</xdr:rowOff>
    </xdr:to>
    <xdr:pic>
      <xdr:nvPicPr>
        <xdr:cNvPr id="763802" name="Рисунок 881" descr="9785912820250.jpg">
          <a:extLst>
            <a:ext uri="{FF2B5EF4-FFF2-40B4-BE49-F238E27FC236}">
              <a16:creationId xmlns:a16="http://schemas.microsoft.com/office/drawing/2014/main" id="{00000000-0008-0000-0000-00009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1344191813"/>
          <a:ext cx="10668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157163</xdr:colOff>
      <xdr:row>1026</xdr:row>
      <xdr:rowOff>54770</xdr:rowOff>
    </xdr:from>
    <xdr:to>
      <xdr:col>1</xdr:col>
      <xdr:colOff>1214438</xdr:colOff>
      <xdr:row>1026</xdr:row>
      <xdr:rowOff>1404938</xdr:rowOff>
    </xdr:to>
    <xdr:pic>
      <xdr:nvPicPr>
        <xdr:cNvPr id="763803" name="Рисунок 882" descr="9785912821820.jpg">
          <a:extLst>
            <a:ext uri="{FF2B5EF4-FFF2-40B4-BE49-F238E27FC236}">
              <a16:creationId xmlns:a16="http://schemas.microsoft.com/office/drawing/2014/main" id="{00000000-0008-0000-0000-00009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345651520"/>
          <a:ext cx="1057275" cy="1350168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121443</xdr:colOff>
      <xdr:row>1027</xdr:row>
      <xdr:rowOff>11906</xdr:rowOff>
    </xdr:from>
    <xdr:to>
      <xdr:col>1</xdr:col>
      <xdr:colOff>1207293</xdr:colOff>
      <xdr:row>1027</xdr:row>
      <xdr:rowOff>1412081</xdr:rowOff>
    </xdr:to>
    <xdr:pic>
      <xdr:nvPicPr>
        <xdr:cNvPr id="763805" name="Рисунок 884" descr="9785912827198.jpg">
          <a:extLst>
            <a:ext uri="{FF2B5EF4-FFF2-40B4-BE49-F238E27FC236}">
              <a16:creationId xmlns:a16="http://schemas.microsoft.com/office/drawing/2014/main" id="{00000000-0008-0000-0000-00009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1347025500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25</xdr:row>
      <xdr:rowOff>9525</xdr:rowOff>
    </xdr:from>
    <xdr:to>
      <xdr:col>1</xdr:col>
      <xdr:colOff>1247775</xdr:colOff>
      <xdr:row>26</xdr:row>
      <xdr:rowOff>0</xdr:rowOff>
    </xdr:to>
    <xdr:pic>
      <xdr:nvPicPr>
        <xdr:cNvPr id="763808" name="Рисунок 888" descr="9785912827280.jpg">
          <a:extLst>
            <a:ext uri="{FF2B5EF4-FFF2-40B4-BE49-F238E27FC236}">
              <a16:creationId xmlns:a16="http://schemas.microsoft.com/office/drawing/2014/main" id="{00000000-0008-0000-0000-0000A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350883125"/>
          <a:ext cx="1076325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97632</xdr:colOff>
      <xdr:row>1029</xdr:row>
      <xdr:rowOff>26194</xdr:rowOff>
    </xdr:from>
    <xdr:to>
      <xdr:col>1</xdr:col>
      <xdr:colOff>1164432</xdr:colOff>
      <xdr:row>1029</xdr:row>
      <xdr:rowOff>1414463</xdr:rowOff>
    </xdr:to>
    <xdr:pic>
      <xdr:nvPicPr>
        <xdr:cNvPr id="763809" name="Рисунок 889" descr="9785912825743.jpg">
          <a:extLst>
            <a:ext uri="{FF2B5EF4-FFF2-40B4-BE49-F238E27FC236}">
              <a16:creationId xmlns:a16="http://schemas.microsoft.com/office/drawing/2014/main" id="{00000000-0008-0000-0000-0000A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20" y="1351290319"/>
          <a:ext cx="1066800" cy="138826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109537</xdr:colOff>
      <xdr:row>1030</xdr:row>
      <xdr:rowOff>42863</xdr:rowOff>
    </xdr:from>
    <xdr:to>
      <xdr:col>1</xdr:col>
      <xdr:colOff>1166812</xdr:colOff>
      <xdr:row>1030</xdr:row>
      <xdr:rowOff>1414463</xdr:rowOff>
    </xdr:to>
    <xdr:pic>
      <xdr:nvPicPr>
        <xdr:cNvPr id="763810" name="Рисунок 890" descr="9785912825323.jpg">
          <a:extLst>
            <a:ext uri="{FF2B5EF4-FFF2-40B4-BE49-F238E27FC236}">
              <a16:creationId xmlns:a16="http://schemas.microsoft.com/office/drawing/2014/main" id="{00000000-0008-0000-0000-0000A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52723832"/>
          <a:ext cx="105727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147637</xdr:colOff>
      <xdr:row>1031</xdr:row>
      <xdr:rowOff>40482</xdr:rowOff>
    </xdr:from>
    <xdr:to>
      <xdr:col>1</xdr:col>
      <xdr:colOff>1204912</xdr:colOff>
      <xdr:row>1032</xdr:row>
      <xdr:rowOff>11907</xdr:rowOff>
    </xdr:to>
    <xdr:pic>
      <xdr:nvPicPr>
        <xdr:cNvPr id="763811" name="Рисунок 891" descr="9785912821226.jpg">
          <a:extLst>
            <a:ext uri="{FF2B5EF4-FFF2-40B4-BE49-F238E27FC236}">
              <a16:creationId xmlns:a16="http://schemas.microsoft.com/office/drawing/2014/main" id="{00000000-0008-0000-0000-0000A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354138295"/>
          <a:ext cx="1057275" cy="1388268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26</xdr:row>
      <xdr:rowOff>38100</xdr:rowOff>
    </xdr:from>
    <xdr:to>
      <xdr:col>1</xdr:col>
      <xdr:colOff>1247775</xdr:colOff>
      <xdr:row>27</xdr:row>
      <xdr:rowOff>0</xdr:rowOff>
    </xdr:to>
    <xdr:pic>
      <xdr:nvPicPr>
        <xdr:cNvPr id="763812" name="Рисунок 892" descr="9785912825330.jpg">
          <a:extLst>
            <a:ext uri="{FF2B5EF4-FFF2-40B4-BE49-F238E27FC236}">
              <a16:creationId xmlns:a16="http://schemas.microsoft.com/office/drawing/2014/main" id="{00000000-0008-0000-0000-0000A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356588600"/>
          <a:ext cx="110490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157162</xdr:colOff>
      <xdr:row>1032</xdr:row>
      <xdr:rowOff>33337</xdr:rowOff>
    </xdr:from>
    <xdr:to>
      <xdr:col>1</xdr:col>
      <xdr:colOff>1214437</xdr:colOff>
      <xdr:row>1032</xdr:row>
      <xdr:rowOff>1414462</xdr:rowOff>
    </xdr:to>
    <xdr:pic>
      <xdr:nvPicPr>
        <xdr:cNvPr id="763814" name="Рисунок 895" descr="9785912821998.jpg">
          <a:extLst>
            <a:ext uri="{FF2B5EF4-FFF2-40B4-BE49-F238E27FC236}">
              <a16:creationId xmlns:a16="http://schemas.microsoft.com/office/drawing/2014/main" id="{00000000-0008-0000-0000-0000A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55547993"/>
          <a:ext cx="105727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169</xdr:row>
      <xdr:rowOff>0</xdr:rowOff>
    </xdr:from>
    <xdr:to>
      <xdr:col>1</xdr:col>
      <xdr:colOff>1219200</xdr:colOff>
      <xdr:row>170</xdr:row>
      <xdr:rowOff>0</xdr:rowOff>
    </xdr:to>
    <xdr:pic>
      <xdr:nvPicPr>
        <xdr:cNvPr id="763816" name="Рисунок 880" descr="9785000338094.jpg">
          <a:extLst>
            <a:ext uri="{FF2B5EF4-FFF2-40B4-BE49-F238E27FC236}">
              <a16:creationId xmlns:a16="http://schemas.microsoft.com/office/drawing/2014/main" id="{00000000-0008-0000-0000-0000A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5454250"/>
          <a:ext cx="1085850" cy="13239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170</xdr:row>
      <xdr:rowOff>28575</xdr:rowOff>
    </xdr:from>
    <xdr:to>
      <xdr:col>1</xdr:col>
      <xdr:colOff>1190625</xdr:colOff>
      <xdr:row>170</xdr:row>
      <xdr:rowOff>1314450</xdr:rowOff>
    </xdr:to>
    <xdr:pic>
      <xdr:nvPicPr>
        <xdr:cNvPr id="763817" name="Рисунок 881" descr="9785000338063.jpg">
          <a:extLst>
            <a:ext uri="{FF2B5EF4-FFF2-40B4-BE49-F238E27FC236}">
              <a16:creationId xmlns:a16="http://schemas.microsoft.com/office/drawing/2014/main" id="{00000000-0008-0000-0000-0000A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6806800"/>
          <a:ext cx="1057275" cy="12858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171</xdr:row>
      <xdr:rowOff>28575</xdr:rowOff>
    </xdr:from>
    <xdr:to>
      <xdr:col>1</xdr:col>
      <xdr:colOff>1181100</xdr:colOff>
      <xdr:row>171</xdr:row>
      <xdr:rowOff>1323975</xdr:rowOff>
    </xdr:to>
    <xdr:pic>
      <xdr:nvPicPr>
        <xdr:cNvPr id="763818" name="Рисунок 882" descr="9785000338087.jpg">
          <a:extLst>
            <a:ext uri="{FF2B5EF4-FFF2-40B4-BE49-F238E27FC236}">
              <a16:creationId xmlns:a16="http://schemas.microsoft.com/office/drawing/2014/main" id="{00000000-0008-0000-0000-0000A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8130775"/>
          <a:ext cx="1076325" cy="12954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172</xdr:row>
      <xdr:rowOff>9525</xdr:rowOff>
    </xdr:from>
    <xdr:to>
      <xdr:col>1</xdr:col>
      <xdr:colOff>1200150</xdr:colOff>
      <xdr:row>172</xdr:row>
      <xdr:rowOff>1295400</xdr:rowOff>
    </xdr:to>
    <xdr:pic>
      <xdr:nvPicPr>
        <xdr:cNvPr id="763819" name="Рисунок 883" descr="9785000338070.jpg">
          <a:extLst>
            <a:ext uri="{FF2B5EF4-FFF2-40B4-BE49-F238E27FC236}">
              <a16:creationId xmlns:a16="http://schemas.microsoft.com/office/drawing/2014/main" id="{00000000-0008-0000-0000-0000A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09435700"/>
          <a:ext cx="1066800" cy="12858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175</xdr:row>
      <xdr:rowOff>28575</xdr:rowOff>
    </xdr:from>
    <xdr:to>
      <xdr:col>1</xdr:col>
      <xdr:colOff>1190625</xdr:colOff>
      <xdr:row>175</xdr:row>
      <xdr:rowOff>1314450</xdr:rowOff>
    </xdr:to>
    <xdr:pic>
      <xdr:nvPicPr>
        <xdr:cNvPr id="763821" name="Рисунок 885" descr="9785000338100.jpg">
          <a:extLst>
            <a:ext uri="{FF2B5EF4-FFF2-40B4-BE49-F238E27FC236}">
              <a16:creationId xmlns:a16="http://schemas.microsoft.com/office/drawing/2014/main" id="{00000000-0008-0000-0000-0000A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13426675"/>
          <a:ext cx="1057275" cy="12858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176</xdr:row>
      <xdr:rowOff>9525</xdr:rowOff>
    </xdr:from>
    <xdr:to>
      <xdr:col>1</xdr:col>
      <xdr:colOff>1190625</xdr:colOff>
      <xdr:row>176</xdr:row>
      <xdr:rowOff>1304925</xdr:rowOff>
    </xdr:to>
    <xdr:pic>
      <xdr:nvPicPr>
        <xdr:cNvPr id="763822" name="Рисунок 886" descr="9785000338056.jpg">
          <a:extLst>
            <a:ext uri="{FF2B5EF4-FFF2-40B4-BE49-F238E27FC236}">
              <a16:creationId xmlns:a16="http://schemas.microsoft.com/office/drawing/2014/main" id="{00000000-0008-0000-0000-0000A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14731600"/>
          <a:ext cx="1057275" cy="12954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177</xdr:row>
      <xdr:rowOff>0</xdr:rowOff>
    </xdr:from>
    <xdr:to>
      <xdr:col>1</xdr:col>
      <xdr:colOff>1190625</xdr:colOff>
      <xdr:row>177</xdr:row>
      <xdr:rowOff>1304925</xdr:rowOff>
    </xdr:to>
    <xdr:pic>
      <xdr:nvPicPr>
        <xdr:cNvPr id="763823" name="Рисунок 887" descr="9785000338124.jpg">
          <a:extLst>
            <a:ext uri="{FF2B5EF4-FFF2-40B4-BE49-F238E27FC236}">
              <a16:creationId xmlns:a16="http://schemas.microsoft.com/office/drawing/2014/main" id="{00000000-0008-0000-0000-0000A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16046050"/>
          <a:ext cx="1085850" cy="130492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219</xdr:row>
      <xdr:rowOff>28575</xdr:rowOff>
    </xdr:from>
    <xdr:to>
      <xdr:col>1</xdr:col>
      <xdr:colOff>1219200</xdr:colOff>
      <xdr:row>219</xdr:row>
      <xdr:rowOff>1371600</xdr:rowOff>
    </xdr:to>
    <xdr:pic>
      <xdr:nvPicPr>
        <xdr:cNvPr id="763824" name="Рисунок 904" descr="9785000337905.jpg">
          <a:extLst>
            <a:ext uri="{FF2B5EF4-FFF2-40B4-BE49-F238E27FC236}">
              <a16:creationId xmlns:a16="http://schemas.microsoft.com/office/drawing/2014/main" id="{00000000-0008-0000-0000-0000B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7704650"/>
          <a:ext cx="10572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221</xdr:row>
      <xdr:rowOff>38100</xdr:rowOff>
    </xdr:from>
    <xdr:to>
      <xdr:col>1</xdr:col>
      <xdr:colOff>1219200</xdr:colOff>
      <xdr:row>221</xdr:row>
      <xdr:rowOff>1400175</xdr:rowOff>
    </xdr:to>
    <xdr:pic>
      <xdr:nvPicPr>
        <xdr:cNvPr id="763825" name="Рисунок 905" descr="9785000337899.jpg">
          <a:extLst>
            <a:ext uri="{FF2B5EF4-FFF2-40B4-BE49-F238E27FC236}">
              <a16:creationId xmlns:a16="http://schemas.microsoft.com/office/drawing/2014/main" id="{00000000-0008-0000-0000-0000B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0552625"/>
          <a:ext cx="108585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222</xdr:row>
      <xdr:rowOff>28575</xdr:rowOff>
    </xdr:from>
    <xdr:to>
      <xdr:col>1</xdr:col>
      <xdr:colOff>1200150</xdr:colOff>
      <xdr:row>222</xdr:row>
      <xdr:rowOff>1400175</xdr:rowOff>
    </xdr:to>
    <xdr:pic>
      <xdr:nvPicPr>
        <xdr:cNvPr id="763826" name="Рисунок 906" descr="9785000337912.jpg">
          <a:extLst>
            <a:ext uri="{FF2B5EF4-FFF2-40B4-BE49-F238E27FC236}">
              <a16:creationId xmlns:a16="http://schemas.microsoft.com/office/drawing/2014/main" id="{00000000-0008-0000-0000-0000B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1962325"/>
          <a:ext cx="1095375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223</xdr:row>
      <xdr:rowOff>9525</xdr:rowOff>
    </xdr:from>
    <xdr:to>
      <xdr:col>1</xdr:col>
      <xdr:colOff>1238250</xdr:colOff>
      <xdr:row>223</xdr:row>
      <xdr:rowOff>1409700</xdr:rowOff>
    </xdr:to>
    <xdr:pic>
      <xdr:nvPicPr>
        <xdr:cNvPr id="763827" name="Рисунок 907" descr="9785000337929.jpg">
          <a:extLst>
            <a:ext uri="{FF2B5EF4-FFF2-40B4-BE49-F238E27FC236}">
              <a16:creationId xmlns:a16="http://schemas.microsoft.com/office/drawing/2014/main" id="{00000000-0008-0000-0000-0000B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33362500"/>
          <a:ext cx="1104900" cy="14001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174</xdr:row>
      <xdr:rowOff>9525</xdr:rowOff>
    </xdr:from>
    <xdr:to>
      <xdr:col>1</xdr:col>
      <xdr:colOff>1181100</xdr:colOff>
      <xdr:row>174</xdr:row>
      <xdr:rowOff>1304925</xdr:rowOff>
    </xdr:to>
    <xdr:pic>
      <xdr:nvPicPr>
        <xdr:cNvPr id="763829" name="Рисунок 909" descr="9785000338131.jpg">
          <a:extLst>
            <a:ext uri="{FF2B5EF4-FFF2-40B4-BE49-F238E27FC236}">
              <a16:creationId xmlns:a16="http://schemas.microsoft.com/office/drawing/2014/main" id="{00000000-0008-0000-0000-0000B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12083650"/>
          <a:ext cx="1085850" cy="12954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179</xdr:row>
      <xdr:rowOff>9525</xdr:rowOff>
    </xdr:from>
    <xdr:to>
      <xdr:col>1</xdr:col>
      <xdr:colOff>1209675</xdr:colOff>
      <xdr:row>180</xdr:row>
      <xdr:rowOff>0</xdr:rowOff>
    </xdr:to>
    <xdr:pic>
      <xdr:nvPicPr>
        <xdr:cNvPr id="763831" name="Рисунок 911" descr="9785000338155.jpg">
          <a:extLst>
            <a:ext uri="{FF2B5EF4-FFF2-40B4-BE49-F238E27FC236}">
              <a16:creationId xmlns:a16="http://schemas.microsoft.com/office/drawing/2014/main" id="{00000000-0008-0000-0000-0000B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18703525"/>
          <a:ext cx="1104900" cy="131445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595</xdr:row>
      <xdr:rowOff>28575</xdr:rowOff>
    </xdr:from>
    <xdr:to>
      <xdr:col>1</xdr:col>
      <xdr:colOff>1190625</xdr:colOff>
      <xdr:row>595</xdr:row>
      <xdr:rowOff>1390650</xdr:rowOff>
    </xdr:to>
    <xdr:pic>
      <xdr:nvPicPr>
        <xdr:cNvPr id="763832" name="Рисунок 36" descr="9785000336984.jpg">
          <a:extLst>
            <a:ext uri="{FF2B5EF4-FFF2-40B4-BE49-F238E27FC236}">
              <a16:creationId xmlns:a16="http://schemas.microsoft.com/office/drawing/2014/main" id="{00000000-0008-0000-0000-0000B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7338525"/>
          <a:ext cx="11430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581</xdr:row>
      <xdr:rowOff>38100</xdr:rowOff>
    </xdr:from>
    <xdr:to>
      <xdr:col>1</xdr:col>
      <xdr:colOff>1162050</xdr:colOff>
      <xdr:row>581</xdr:row>
      <xdr:rowOff>1343025</xdr:rowOff>
    </xdr:to>
    <xdr:pic>
      <xdr:nvPicPr>
        <xdr:cNvPr id="763833" name="Рисунок 25" descr="9785000337103.jpg">
          <a:extLst>
            <a:ext uri="{FF2B5EF4-FFF2-40B4-BE49-F238E27FC236}">
              <a16:creationId xmlns:a16="http://schemas.microsoft.com/office/drawing/2014/main" id="{00000000-0008-0000-0000-0000B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07478900"/>
          <a:ext cx="1104900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73</xdr:row>
      <xdr:rowOff>28575</xdr:rowOff>
    </xdr:from>
    <xdr:to>
      <xdr:col>1</xdr:col>
      <xdr:colOff>1228725</xdr:colOff>
      <xdr:row>73</xdr:row>
      <xdr:rowOff>1362075</xdr:rowOff>
    </xdr:to>
    <xdr:pic>
      <xdr:nvPicPr>
        <xdr:cNvPr id="763834" name="Рисунок 913" descr="9785000337998.jpg">
          <a:extLst>
            <a:ext uri="{FF2B5EF4-FFF2-40B4-BE49-F238E27FC236}">
              <a16:creationId xmlns:a16="http://schemas.microsoft.com/office/drawing/2014/main" id="{00000000-0008-0000-0000-0000B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7918725"/>
          <a:ext cx="1095375" cy="13335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75</xdr:row>
      <xdr:rowOff>57150</xdr:rowOff>
    </xdr:from>
    <xdr:to>
      <xdr:col>1</xdr:col>
      <xdr:colOff>1209675</xdr:colOff>
      <xdr:row>75</xdr:row>
      <xdr:rowOff>1362075</xdr:rowOff>
    </xdr:to>
    <xdr:pic>
      <xdr:nvPicPr>
        <xdr:cNvPr id="763835" name="Рисунок 915" descr="9785000338001.jpg">
          <a:extLst>
            <a:ext uri="{FF2B5EF4-FFF2-40B4-BE49-F238E27FC236}">
              <a16:creationId xmlns:a16="http://schemas.microsoft.com/office/drawing/2014/main" id="{00000000-0008-0000-0000-0000B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90709550"/>
          <a:ext cx="1076325" cy="130492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76</xdr:row>
      <xdr:rowOff>38100</xdr:rowOff>
    </xdr:from>
    <xdr:to>
      <xdr:col>1</xdr:col>
      <xdr:colOff>1190625</xdr:colOff>
      <xdr:row>76</xdr:row>
      <xdr:rowOff>1343025</xdr:rowOff>
    </xdr:to>
    <xdr:pic>
      <xdr:nvPicPr>
        <xdr:cNvPr id="763836" name="Рисунок 916" descr="9785000338025.jpg">
          <a:extLst>
            <a:ext uri="{FF2B5EF4-FFF2-40B4-BE49-F238E27FC236}">
              <a16:creationId xmlns:a16="http://schemas.microsoft.com/office/drawing/2014/main" id="{00000000-0008-0000-0000-0000B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2071625"/>
          <a:ext cx="1085850" cy="130492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77</xdr:row>
      <xdr:rowOff>19050</xdr:rowOff>
    </xdr:from>
    <xdr:to>
      <xdr:col>1</xdr:col>
      <xdr:colOff>1181100</xdr:colOff>
      <xdr:row>77</xdr:row>
      <xdr:rowOff>1371600</xdr:rowOff>
    </xdr:to>
    <xdr:pic>
      <xdr:nvPicPr>
        <xdr:cNvPr id="763837" name="Рисунок 917" descr="9785000337974.jpg">
          <a:extLst>
            <a:ext uri="{FF2B5EF4-FFF2-40B4-BE49-F238E27FC236}">
              <a16:creationId xmlns:a16="http://schemas.microsoft.com/office/drawing/2014/main" id="{00000000-0008-0000-0000-0000B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3433700"/>
          <a:ext cx="1114425" cy="135255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78</xdr:row>
      <xdr:rowOff>0</xdr:rowOff>
    </xdr:from>
    <xdr:to>
      <xdr:col>1</xdr:col>
      <xdr:colOff>1181100</xdr:colOff>
      <xdr:row>78</xdr:row>
      <xdr:rowOff>1352550</xdr:rowOff>
    </xdr:to>
    <xdr:pic>
      <xdr:nvPicPr>
        <xdr:cNvPr id="763838" name="Рисунок 918" descr="9785000337981.jpg">
          <a:extLst>
            <a:ext uri="{FF2B5EF4-FFF2-40B4-BE49-F238E27FC236}">
              <a16:creationId xmlns:a16="http://schemas.microsoft.com/office/drawing/2014/main" id="{00000000-0008-0000-0000-0000B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94795775"/>
          <a:ext cx="1114425" cy="135255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646</xdr:row>
      <xdr:rowOff>38100</xdr:rowOff>
    </xdr:from>
    <xdr:to>
      <xdr:col>1</xdr:col>
      <xdr:colOff>1285875</xdr:colOff>
      <xdr:row>646</xdr:row>
      <xdr:rowOff>962025</xdr:rowOff>
    </xdr:to>
    <xdr:pic>
      <xdr:nvPicPr>
        <xdr:cNvPr id="763839" name="Рисунок 88" descr="9785912820069.jpg">
          <a:extLst>
            <a:ext uri="{FF2B5EF4-FFF2-40B4-BE49-F238E27FC236}">
              <a16:creationId xmlns:a16="http://schemas.microsoft.com/office/drawing/2014/main" id="{00000000-0008-0000-0000-0000B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809520225"/>
          <a:ext cx="1257300" cy="923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185</xdr:row>
      <xdr:rowOff>38100</xdr:rowOff>
    </xdr:from>
    <xdr:to>
      <xdr:col>1</xdr:col>
      <xdr:colOff>1114425</xdr:colOff>
      <xdr:row>185</xdr:row>
      <xdr:rowOff>1343025</xdr:rowOff>
    </xdr:to>
    <xdr:pic>
      <xdr:nvPicPr>
        <xdr:cNvPr id="763840" name="Рисунок 911" descr="4673738097v01.jpg">
          <a:extLst>
            <a:ext uri="{FF2B5EF4-FFF2-40B4-BE49-F238E27FC236}">
              <a16:creationId xmlns:a16="http://schemas.microsoft.com/office/drawing/2014/main" id="{00000000-0008-0000-0000-0000C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12589650"/>
          <a:ext cx="923925" cy="13049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216694</xdr:colOff>
      <xdr:row>189</xdr:row>
      <xdr:rowOff>16669</xdr:rowOff>
    </xdr:from>
    <xdr:to>
      <xdr:col>1</xdr:col>
      <xdr:colOff>1178719</xdr:colOff>
      <xdr:row>189</xdr:row>
      <xdr:rowOff>1378744</xdr:rowOff>
    </xdr:to>
    <xdr:pic>
      <xdr:nvPicPr>
        <xdr:cNvPr id="763844" name="Рисунок 916" descr="4673738097v06.jpg">
          <a:extLst>
            <a:ext uri="{FF2B5EF4-FFF2-40B4-BE49-F238E27FC236}">
              <a16:creationId xmlns:a16="http://schemas.microsoft.com/office/drawing/2014/main" id="{00000000-0008-0000-0000-0000C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82" y="1243219669"/>
          <a:ext cx="9620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1103</xdr:row>
      <xdr:rowOff>33337</xdr:rowOff>
    </xdr:from>
    <xdr:to>
      <xdr:col>1</xdr:col>
      <xdr:colOff>1133475</xdr:colOff>
      <xdr:row>1103</xdr:row>
      <xdr:rowOff>1404937</xdr:rowOff>
    </xdr:to>
    <xdr:pic>
      <xdr:nvPicPr>
        <xdr:cNvPr id="763845" name="Рисунок 917" descr="4673738097v07.jpg">
          <a:extLst>
            <a:ext uri="{FF2B5EF4-FFF2-40B4-BE49-F238E27FC236}">
              <a16:creationId xmlns:a16="http://schemas.microsoft.com/office/drawing/2014/main" id="{00000000-0008-0000-0000-0000C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3" y="1223543400"/>
          <a:ext cx="9715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907</xdr:row>
      <xdr:rowOff>38100</xdr:rowOff>
    </xdr:from>
    <xdr:to>
      <xdr:col>1</xdr:col>
      <xdr:colOff>1143000</xdr:colOff>
      <xdr:row>907</xdr:row>
      <xdr:rowOff>1390650</xdr:rowOff>
    </xdr:to>
    <xdr:pic>
      <xdr:nvPicPr>
        <xdr:cNvPr id="763848" name="Рисунок 3">
          <a:extLst>
            <a:ext uri="{FF2B5EF4-FFF2-40B4-BE49-F238E27FC236}">
              <a16:creationId xmlns:a16="http://schemas.microsoft.com/office/drawing/2014/main" id="{00000000-0008-0000-0000-0000C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1361700"/>
          <a:ext cx="971550" cy="1352550"/>
        </a:xfrm>
        <a:prstGeom prst="rect">
          <a:avLst/>
        </a:prstGeom>
        <a:noFill/>
        <a:ln w="1270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908</xdr:row>
      <xdr:rowOff>9525</xdr:rowOff>
    </xdr:from>
    <xdr:to>
      <xdr:col>1</xdr:col>
      <xdr:colOff>1104900</xdr:colOff>
      <xdr:row>908</xdr:row>
      <xdr:rowOff>1438275</xdr:rowOff>
    </xdr:to>
    <xdr:pic>
      <xdr:nvPicPr>
        <xdr:cNvPr id="763849" name="Рисунок 4">
          <a:extLst>
            <a:ext uri="{FF2B5EF4-FFF2-40B4-BE49-F238E27FC236}">
              <a16:creationId xmlns:a16="http://schemas.microsoft.com/office/drawing/2014/main" id="{00000000-0008-0000-0000-0000C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42771400"/>
          <a:ext cx="95250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74</xdr:row>
      <xdr:rowOff>57150</xdr:rowOff>
    </xdr:from>
    <xdr:to>
      <xdr:col>1</xdr:col>
      <xdr:colOff>1181100</xdr:colOff>
      <xdr:row>74</xdr:row>
      <xdr:rowOff>1314450</xdr:rowOff>
    </xdr:to>
    <xdr:pic>
      <xdr:nvPicPr>
        <xdr:cNvPr id="763850" name="Рисунок 7">
          <a:extLst>
            <a:ext uri="{FF2B5EF4-FFF2-40B4-BE49-F238E27FC236}">
              <a16:creationId xmlns:a16="http://schemas.microsoft.com/office/drawing/2014/main" id="{00000000-0008-0000-0000-0000C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89328425"/>
          <a:ext cx="1000125" cy="1257300"/>
        </a:xfrm>
        <a:prstGeom prst="rect">
          <a:avLst/>
        </a:prstGeom>
        <a:noFill/>
        <a:ln w="9525">
          <a:solidFill>
            <a:srgbClr val="E46C0A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3238500</xdr:colOff>
      <xdr:row>83</xdr:row>
      <xdr:rowOff>1400175</xdr:rowOff>
    </xdr:from>
    <xdr:to>
      <xdr:col>5</xdr:col>
      <xdr:colOff>1857375</xdr:colOff>
      <xdr:row>85</xdr:row>
      <xdr:rowOff>581025</xdr:rowOff>
    </xdr:to>
    <xdr:pic>
      <xdr:nvPicPr>
        <xdr:cNvPr id="763851" name="Рисунок 881">
          <a:extLst>
            <a:ext uri="{FF2B5EF4-FFF2-40B4-BE49-F238E27FC236}">
              <a16:creationId xmlns:a16="http://schemas.microsoft.com/office/drawing/2014/main" id="{00000000-0008-0000-0000-0000C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63465075"/>
          <a:ext cx="2943225" cy="201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3295650</xdr:colOff>
      <xdr:row>85</xdr:row>
      <xdr:rowOff>666750</xdr:rowOff>
    </xdr:from>
    <xdr:to>
      <xdr:col>5</xdr:col>
      <xdr:colOff>1809750</xdr:colOff>
      <xdr:row>86</xdr:row>
      <xdr:rowOff>1219200</xdr:rowOff>
    </xdr:to>
    <xdr:pic>
      <xdr:nvPicPr>
        <xdr:cNvPr id="763852" name="Рисунок 882">
          <a:extLst>
            <a:ext uri="{FF2B5EF4-FFF2-40B4-BE49-F238E27FC236}">
              <a16:creationId xmlns:a16="http://schemas.microsoft.com/office/drawing/2014/main" id="{00000000-0008-0000-0000-0000C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65570100"/>
          <a:ext cx="283845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23813</xdr:colOff>
      <xdr:row>162</xdr:row>
      <xdr:rowOff>16669</xdr:rowOff>
    </xdr:from>
    <xdr:to>
      <xdr:col>2</xdr:col>
      <xdr:colOff>14288</xdr:colOff>
      <xdr:row>162</xdr:row>
      <xdr:rowOff>921544</xdr:rowOff>
    </xdr:to>
    <xdr:pic>
      <xdr:nvPicPr>
        <xdr:cNvPr id="763853" name="Рисунок 907">
          <a:extLst>
            <a:ext uri="{FF2B5EF4-FFF2-40B4-BE49-F238E27FC236}">
              <a16:creationId xmlns:a16="http://schemas.microsoft.com/office/drawing/2014/main" id="{00000000-0008-0000-0000-0000C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1" y="197600888"/>
          <a:ext cx="1276350" cy="904875"/>
        </a:xfrm>
        <a:prstGeom prst="rect">
          <a:avLst/>
        </a:prstGeom>
        <a:noFill/>
        <a:ln w="2857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11906</xdr:colOff>
      <xdr:row>163</xdr:row>
      <xdr:rowOff>42863</xdr:rowOff>
    </xdr:from>
    <xdr:to>
      <xdr:col>2</xdr:col>
      <xdr:colOff>2381</xdr:colOff>
      <xdr:row>163</xdr:row>
      <xdr:rowOff>940593</xdr:rowOff>
    </xdr:to>
    <xdr:pic>
      <xdr:nvPicPr>
        <xdr:cNvPr id="763854" name="Рисунок 908">
          <a:extLst>
            <a:ext uri="{FF2B5EF4-FFF2-40B4-BE49-F238E27FC236}">
              <a16:creationId xmlns:a16="http://schemas.microsoft.com/office/drawing/2014/main" id="{00000000-0008-0000-0000-0000C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4" y="198579582"/>
          <a:ext cx="1276350" cy="897730"/>
        </a:xfrm>
        <a:prstGeom prst="rect">
          <a:avLst/>
        </a:prstGeom>
        <a:noFill/>
        <a:ln w="2857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354807</xdr:colOff>
      <xdr:row>164</xdr:row>
      <xdr:rowOff>33338</xdr:rowOff>
    </xdr:from>
    <xdr:to>
      <xdr:col>1</xdr:col>
      <xdr:colOff>1273969</xdr:colOff>
      <xdr:row>164</xdr:row>
      <xdr:rowOff>940593</xdr:rowOff>
    </xdr:to>
    <xdr:pic>
      <xdr:nvPicPr>
        <xdr:cNvPr id="763855" name="Рисунок 909">
          <a:extLst>
            <a:ext uri="{FF2B5EF4-FFF2-40B4-BE49-F238E27FC236}">
              <a16:creationId xmlns:a16="http://schemas.microsoft.com/office/drawing/2014/main" id="{00000000-0008-0000-0000-0000C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807" y="199522557"/>
          <a:ext cx="1276350" cy="907255"/>
        </a:xfrm>
        <a:prstGeom prst="rect">
          <a:avLst/>
        </a:prstGeom>
        <a:noFill/>
        <a:ln w="2857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52388</xdr:colOff>
      <xdr:row>165</xdr:row>
      <xdr:rowOff>7144</xdr:rowOff>
    </xdr:from>
    <xdr:to>
      <xdr:col>1</xdr:col>
      <xdr:colOff>1271588</xdr:colOff>
      <xdr:row>165</xdr:row>
      <xdr:rowOff>940593</xdr:rowOff>
    </xdr:to>
    <xdr:pic>
      <xdr:nvPicPr>
        <xdr:cNvPr id="763856" name="А345">
          <a:extLst>
            <a:ext uri="{FF2B5EF4-FFF2-40B4-BE49-F238E27FC236}">
              <a16:creationId xmlns:a16="http://schemas.microsoft.com/office/drawing/2014/main" id="{00000000-0008-0000-0000-0000D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200448863"/>
          <a:ext cx="1219200" cy="933449"/>
        </a:xfrm>
        <a:prstGeom prst="rect">
          <a:avLst/>
        </a:prstGeom>
        <a:noFill/>
        <a:ln w="28575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262</xdr:row>
      <xdr:rowOff>38100</xdr:rowOff>
    </xdr:from>
    <xdr:to>
      <xdr:col>6</xdr:col>
      <xdr:colOff>1219200</xdr:colOff>
      <xdr:row>262</xdr:row>
      <xdr:rowOff>828675</xdr:rowOff>
    </xdr:to>
    <xdr:pic>
      <xdr:nvPicPr>
        <xdr:cNvPr id="763857" name="Рисунок 5">
          <a:extLst>
            <a:ext uri="{FF2B5EF4-FFF2-40B4-BE49-F238E27FC236}">
              <a16:creationId xmlns:a16="http://schemas.microsoft.com/office/drawing/2014/main" id="{00000000-0008-0000-0000-0000D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297275250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261</xdr:row>
      <xdr:rowOff>0</xdr:rowOff>
    </xdr:from>
    <xdr:to>
      <xdr:col>6</xdr:col>
      <xdr:colOff>1257300</xdr:colOff>
      <xdr:row>261</xdr:row>
      <xdr:rowOff>828675</xdr:rowOff>
    </xdr:to>
    <xdr:pic>
      <xdr:nvPicPr>
        <xdr:cNvPr id="763858" name="Рисунок 6">
          <a:extLst>
            <a:ext uri="{FF2B5EF4-FFF2-40B4-BE49-F238E27FC236}">
              <a16:creationId xmlns:a16="http://schemas.microsoft.com/office/drawing/2014/main" id="{00000000-0008-0000-0000-0000D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96303700"/>
          <a:ext cx="1152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232</xdr:row>
      <xdr:rowOff>9525</xdr:rowOff>
    </xdr:from>
    <xdr:to>
      <xdr:col>6</xdr:col>
      <xdr:colOff>1181100</xdr:colOff>
      <xdr:row>232</xdr:row>
      <xdr:rowOff>819150</xdr:rowOff>
    </xdr:to>
    <xdr:pic>
      <xdr:nvPicPr>
        <xdr:cNvPr id="763859" name="Рисунок 8">
          <a:extLst>
            <a:ext uri="{FF2B5EF4-FFF2-40B4-BE49-F238E27FC236}">
              <a16:creationId xmlns:a16="http://schemas.microsoft.com/office/drawing/2014/main" id="{00000000-0008-0000-0000-0000D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45078250"/>
          <a:ext cx="10953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251</xdr:row>
      <xdr:rowOff>57150</xdr:rowOff>
    </xdr:from>
    <xdr:to>
      <xdr:col>6</xdr:col>
      <xdr:colOff>1295400</xdr:colOff>
      <xdr:row>251</xdr:row>
      <xdr:rowOff>771525</xdr:rowOff>
    </xdr:to>
    <xdr:pic>
      <xdr:nvPicPr>
        <xdr:cNvPr id="763860" name="Рисунок 911">
          <a:extLst>
            <a:ext uri="{FF2B5EF4-FFF2-40B4-BE49-F238E27FC236}">
              <a16:creationId xmlns:a16="http://schemas.microsoft.com/office/drawing/2014/main" id="{00000000-0008-0000-0000-0000D4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270881475"/>
          <a:ext cx="11334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66675</xdr:colOff>
      <xdr:row>317</xdr:row>
      <xdr:rowOff>0</xdr:rowOff>
    </xdr:from>
    <xdr:to>
      <xdr:col>6</xdr:col>
      <xdr:colOff>1200150</xdr:colOff>
      <xdr:row>317</xdr:row>
      <xdr:rowOff>828675</xdr:rowOff>
    </xdr:to>
    <xdr:pic>
      <xdr:nvPicPr>
        <xdr:cNvPr id="763861" name="Рисунок 912">
          <a:extLst>
            <a:ext uri="{FF2B5EF4-FFF2-40B4-BE49-F238E27FC236}">
              <a16:creationId xmlns:a16="http://schemas.microsoft.com/office/drawing/2014/main" id="{00000000-0008-0000-0000-0000D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354482400"/>
          <a:ext cx="11334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363</xdr:row>
      <xdr:rowOff>0</xdr:rowOff>
    </xdr:from>
    <xdr:to>
      <xdr:col>6</xdr:col>
      <xdr:colOff>1228725</xdr:colOff>
      <xdr:row>363</xdr:row>
      <xdr:rowOff>828675</xdr:rowOff>
    </xdr:to>
    <xdr:pic>
      <xdr:nvPicPr>
        <xdr:cNvPr id="763862" name="Рисунок 913">
          <a:extLst>
            <a:ext uri="{FF2B5EF4-FFF2-40B4-BE49-F238E27FC236}">
              <a16:creationId xmlns:a16="http://schemas.microsoft.com/office/drawing/2014/main" id="{00000000-0008-0000-0000-0000D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14042225"/>
          <a:ext cx="11334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278</xdr:row>
      <xdr:rowOff>0</xdr:rowOff>
    </xdr:from>
    <xdr:to>
      <xdr:col>6</xdr:col>
      <xdr:colOff>1228725</xdr:colOff>
      <xdr:row>278</xdr:row>
      <xdr:rowOff>828675</xdr:rowOff>
    </xdr:to>
    <xdr:pic>
      <xdr:nvPicPr>
        <xdr:cNvPr id="763863" name="Рисунок 914">
          <a:extLst>
            <a:ext uri="{FF2B5EF4-FFF2-40B4-BE49-F238E27FC236}">
              <a16:creationId xmlns:a16="http://schemas.microsoft.com/office/drawing/2014/main" id="{00000000-0008-0000-0000-0000D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611200200"/>
          <a:ext cx="11334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542</xdr:row>
      <xdr:rowOff>0</xdr:rowOff>
    </xdr:from>
    <xdr:to>
      <xdr:col>6</xdr:col>
      <xdr:colOff>1257300</xdr:colOff>
      <xdr:row>542</xdr:row>
      <xdr:rowOff>762000</xdr:rowOff>
    </xdr:to>
    <xdr:pic>
      <xdr:nvPicPr>
        <xdr:cNvPr id="763864" name="Рисунок 10">
          <a:extLst>
            <a:ext uri="{FF2B5EF4-FFF2-40B4-BE49-F238E27FC236}">
              <a16:creationId xmlns:a16="http://schemas.microsoft.com/office/drawing/2014/main" id="{00000000-0008-0000-0000-0000D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676370250"/>
          <a:ext cx="1238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342900</xdr:colOff>
      <xdr:row>362</xdr:row>
      <xdr:rowOff>9525</xdr:rowOff>
    </xdr:from>
    <xdr:to>
      <xdr:col>6</xdr:col>
      <xdr:colOff>895350</xdr:colOff>
      <xdr:row>362</xdr:row>
      <xdr:rowOff>838200</xdr:rowOff>
    </xdr:to>
    <xdr:pic>
      <xdr:nvPicPr>
        <xdr:cNvPr id="763865" name="Рисунок 11">
          <a:extLst>
            <a:ext uri="{FF2B5EF4-FFF2-40B4-BE49-F238E27FC236}">
              <a16:creationId xmlns:a16="http://schemas.microsoft.com/office/drawing/2014/main" id="{00000000-0008-0000-0000-0000D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413137350"/>
          <a:ext cx="552450" cy="828675"/>
        </a:xfrm>
        <a:prstGeom prst="rect">
          <a:avLst/>
        </a:prstGeom>
        <a:noFill/>
        <a:ln w="28575">
          <a:solidFill>
            <a:srgbClr val="E46C0A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371475</xdr:colOff>
      <xdr:row>434</xdr:row>
      <xdr:rowOff>0</xdr:rowOff>
    </xdr:from>
    <xdr:to>
      <xdr:col>6</xdr:col>
      <xdr:colOff>923925</xdr:colOff>
      <xdr:row>434</xdr:row>
      <xdr:rowOff>828675</xdr:rowOff>
    </xdr:to>
    <xdr:pic>
      <xdr:nvPicPr>
        <xdr:cNvPr id="763866" name="Рисунок 917">
          <a:extLst>
            <a:ext uri="{FF2B5EF4-FFF2-40B4-BE49-F238E27FC236}">
              <a16:creationId xmlns:a16="http://schemas.microsoft.com/office/drawing/2014/main" id="{00000000-0008-0000-0000-0000DA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504653550"/>
          <a:ext cx="552450" cy="828675"/>
        </a:xfrm>
        <a:prstGeom prst="rect">
          <a:avLst/>
        </a:prstGeom>
        <a:noFill/>
        <a:ln w="28575">
          <a:solidFill>
            <a:srgbClr val="E46C0A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906</xdr:row>
      <xdr:rowOff>9525</xdr:rowOff>
    </xdr:from>
    <xdr:to>
      <xdr:col>1</xdr:col>
      <xdr:colOff>1152525</xdr:colOff>
      <xdr:row>907</xdr:row>
      <xdr:rowOff>9525</xdr:rowOff>
    </xdr:to>
    <xdr:pic>
      <xdr:nvPicPr>
        <xdr:cNvPr id="763867" name="Рисунок 2">
          <a:extLst>
            <a:ext uri="{FF2B5EF4-FFF2-40B4-BE49-F238E27FC236}">
              <a16:creationId xmlns:a16="http://schemas.microsoft.com/office/drawing/2014/main" id="{00000000-0008-0000-0000-0000D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39894850"/>
          <a:ext cx="10191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218</xdr:row>
      <xdr:rowOff>9525</xdr:rowOff>
    </xdr:from>
    <xdr:to>
      <xdr:col>1</xdr:col>
      <xdr:colOff>1238250</xdr:colOff>
      <xdr:row>219</xdr:row>
      <xdr:rowOff>19050</xdr:rowOff>
    </xdr:to>
    <xdr:pic>
      <xdr:nvPicPr>
        <xdr:cNvPr id="763868" name="Рисунок 916" descr="в лесу.jpg">
          <a:extLst>
            <a:ext uri="{FF2B5EF4-FFF2-40B4-BE49-F238E27FC236}">
              <a16:creationId xmlns:a16="http://schemas.microsoft.com/office/drawing/2014/main" id="{00000000-0008-0000-0000-0000D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26266375"/>
          <a:ext cx="1133475" cy="142875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220</xdr:row>
      <xdr:rowOff>0</xdr:rowOff>
    </xdr:from>
    <xdr:to>
      <xdr:col>1</xdr:col>
      <xdr:colOff>1238250</xdr:colOff>
      <xdr:row>220</xdr:row>
      <xdr:rowOff>1400175</xdr:rowOff>
    </xdr:to>
    <xdr:pic>
      <xdr:nvPicPr>
        <xdr:cNvPr id="763869" name="Рисунок 917" descr="9785000338216 (1).jpg">
          <a:extLst>
            <a:ext uri="{FF2B5EF4-FFF2-40B4-BE49-F238E27FC236}">
              <a16:creationId xmlns:a16="http://schemas.microsoft.com/office/drawing/2014/main" id="{00000000-0008-0000-0000-0000D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9095300"/>
          <a:ext cx="1114425" cy="14001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224</xdr:row>
      <xdr:rowOff>28575</xdr:rowOff>
    </xdr:from>
    <xdr:to>
      <xdr:col>1</xdr:col>
      <xdr:colOff>1238250</xdr:colOff>
      <xdr:row>224</xdr:row>
      <xdr:rowOff>1400175</xdr:rowOff>
    </xdr:to>
    <xdr:pic>
      <xdr:nvPicPr>
        <xdr:cNvPr id="763870" name="Рисунок 918" descr="9785000338247.jpg">
          <a:extLst>
            <a:ext uri="{FF2B5EF4-FFF2-40B4-BE49-F238E27FC236}">
              <a16:creationId xmlns:a16="http://schemas.microsoft.com/office/drawing/2014/main" id="{00000000-0008-0000-0000-0000D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4800775"/>
          <a:ext cx="1171575" cy="13716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217</xdr:row>
      <xdr:rowOff>38100</xdr:rowOff>
    </xdr:from>
    <xdr:to>
      <xdr:col>1</xdr:col>
      <xdr:colOff>1238250</xdr:colOff>
      <xdr:row>217</xdr:row>
      <xdr:rowOff>1400175</xdr:rowOff>
    </xdr:to>
    <xdr:pic>
      <xdr:nvPicPr>
        <xdr:cNvPr id="763871" name="Рисунок 919" descr="9785000338230.jpg">
          <a:extLst>
            <a:ext uri="{FF2B5EF4-FFF2-40B4-BE49-F238E27FC236}">
              <a16:creationId xmlns:a16="http://schemas.microsoft.com/office/drawing/2014/main" id="{00000000-0008-0000-0000-0000D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224875725"/>
          <a:ext cx="1181100" cy="1362075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157</xdr:row>
      <xdr:rowOff>9525</xdr:rowOff>
    </xdr:from>
    <xdr:to>
      <xdr:col>1</xdr:col>
      <xdr:colOff>1228725</xdr:colOff>
      <xdr:row>157</xdr:row>
      <xdr:rowOff>1362075</xdr:rowOff>
    </xdr:to>
    <xdr:pic>
      <xdr:nvPicPr>
        <xdr:cNvPr id="763872" name="Рисунок 918" descr="веселые каникулы.jpg">
          <a:extLst>
            <a:ext uri="{FF2B5EF4-FFF2-40B4-BE49-F238E27FC236}">
              <a16:creationId xmlns:a16="http://schemas.microsoft.com/office/drawing/2014/main" id="{00000000-0008-0000-0000-0000E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564675"/>
          <a:ext cx="1171575" cy="135255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158</xdr:row>
      <xdr:rowOff>38100</xdr:rowOff>
    </xdr:from>
    <xdr:to>
      <xdr:col>1</xdr:col>
      <xdr:colOff>1228725</xdr:colOff>
      <xdr:row>158</xdr:row>
      <xdr:rowOff>1371600</xdr:rowOff>
    </xdr:to>
    <xdr:pic>
      <xdr:nvPicPr>
        <xdr:cNvPr id="763873" name="Рисунок 919" descr="веселая ферма.jpg">
          <a:extLst>
            <a:ext uri="{FF2B5EF4-FFF2-40B4-BE49-F238E27FC236}">
              <a16:creationId xmlns:a16="http://schemas.microsoft.com/office/drawing/2014/main" id="{00000000-0008-0000-0000-0000E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75974375"/>
          <a:ext cx="1162050" cy="13335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159</xdr:row>
      <xdr:rowOff>19050</xdr:rowOff>
    </xdr:from>
    <xdr:to>
      <xdr:col>1</xdr:col>
      <xdr:colOff>1190625</xdr:colOff>
      <xdr:row>159</xdr:row>
      <xdr:rowOff>1352550</xdr:rowOff>
    </xdr:to>
    <xdr:pic>
      <xdr:nvPicPr>
        <xdr:cNvPr id="763874" name="Рисунок 920" descr="наше путешествие.jpg">
          <a:extLst>
            <a:ext uri="{FF2B5EF4-FFF2-40B4-BE49-F238E27FC236}">
              <a16:creationId xmlns:a16="http://schemas.microsoft.com/office/drawing/2014/main" id="{00000000-0008-0000-0000-0000E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7336450"/>
          <a:ext cx="1066800" cy="13335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160</xdr:row>
      <xdr:rowOff>57150</xdr:rowOff>
    </xdr:from>
    <xdr:to>
      <xdr:col>1</xdr:col>
      <xdr:colOff>1152525</xdr:colOff>
      <xdr:row>160</xdr:row>
      <xdr:rowOff>1333500</xdr:rowOff>
    </xdr:to>
    <xdr:pic>
      <xdr:nvPicPr>
        <xdr:cNvPr id="763875" name="Рисунок 921" descr="наши приключения.jpg">
          <a:extLst>
            <a:ext uri="{FF2B5EF4-FFF2-40B4-BE49-F238E27FC236}">
              <a16:creationId xmlns:a16="http://schemas.microsoft.com/office/drawing/2014/main" id="{00000000-0008-0000-0000-0000E3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8755675"/>
          <a:ext cx="1057275" cy="127635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190</xdr:row>
      <xdr:rowOff>0</xdr:rowOff>
    </xdr:from>
    <xdr:to>
      <xdr:col>1</xdr:col>
      <xdr:colOff>1152525</xdr:colOff>
      <xdr:row>190</xdr:row>
      <xdr:rowOff>1381125</xdr:rowOff>
    </xdr:to>
    <xdr:pic>
      <xdr:nvPicPr>
        <xdr:cNvPr id="763878" name="Рисунок 924" descr="4673738097v08.jpg">
          <a:extLst>
            <a:ext uri="{FF2B5EF4-FFF2-40B4-BE49-F238E27FC236}">
              <a16:creationId xmlns:a16="http://schemas.microsoft.com/office/drawing/2014/main" id="{00000000-0008-0000-0000-0000E6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32420700"/>
          <a:ext cx="962025" cy="1381125"/>
        </a:xfrm>
        <a:prstGeom prst="rect">
          <a:avLst/>
        </a:prstGeom>
        <a:noFill/>
        <a:ln w="19050">
          <a:solidFill>
            <a:srgbClr val="5A278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152</xdr:row>
      <xdr:rowOff>38100</xdr:rowOff>
    </xdr:from>
    <xdr:to>
      <xdr:col>1</xdr:col>
      <xdr:colOff>1238250</xdr:colOff>
      <xdr:row>152</xdr:row>
      <xdr:rowOff>1352550</xdr:rowOff>
    </xdr:to>
    <xdr:pic>
      <xdr:nvPicPr>
        <xdr:cNvPr id="763879" name="Рисунок 909" descr="дружная ферма.jpg">
          <a:extLst>
            <a:ext uri="{FF2B5EF4-FFF2-40B4-BE49-F238E27FC236}">
              <a16:creationId xmlns:a16="http://schemas.microsoft.com/office/drawing/2014/main" id="{00000000-0008-0000-0000-0000E7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65696900"/>
          <a:ext cx="1181100" cy="131445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153</xdr:row>
      <xdr:rowOff>0</xdr:rowOff>
    </xdr:from>
    <xdr:to>
      <xdr:col>1</xdr:col>
      <xdr:colOff>1247775</xdr:colOff>
      <xdr:row>153</xdr:row>
      <xdr:rowOff>1352550</xdr:rowOff>
    </xdr:to>
    <xdr:pic>
      <xdr:nvPicPr>
        <xdr:cNvPr id="763880" name="Рисунок 910" descr="каникулы на ферме.jpg">
          <a:extLst>
            <a:ext uri="{FF2B5EF4-FFF2-40B4-BE49-F238E27FC236}">
              <a16:creationId xmlns:a16="http://schemas.microsoft.com/office/drawing/2014/main" id="{00000000-0008-0000-0000-0000E8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67039925"/>
          <a:ext cx="1190625" cy="135255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154</xdr:row>
      <xdr:rowOff>28575</xdr:rowOff>
    </xdr:from>
    <xdr:to>
      <xdr:col>1</xdr:col>
      <xdr:colOff>1238250</xdr:colOff>
      <xdr:row>154</xdr:row>
      <xdr:rowOff>1381125</xdr:rowOff>
    </xdr:to>
    <xdr:pic>
      <xdr:nvPicPr>
        <xdr:cNvPr id="763881" name="Рисунок 911" descr="малышам про ферму.jpg">
          <a:extLst>
            <a:ext uri="{FF2B5EF4-FFF2-40B4-BE49-F238E27FC236}">
              <a16:creationId xmlns:a16="http://schemas.microsoft.com/office/drawing/2014/main" id="{00000000-0008-0000-0000-0000E9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68449625"/>
          <a:ext cx="1181100" cy="135255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155</xdr:row>
      <xdr:rowOff>28575</xdr:rowOff>
    </xdr:from>
    <xdr:to>
      <xdr:col>1</xdr:col>
      <xdr:colOff>1238250</xdr:colOff>
      <xdr:row>155</xdr:row>
      <xdr:rowOff>1381125</xdr:rowOff>
    </xdr:to>
    <xdr:pic>
      <xdr:nvPicPr>
        <xdr:cNvPr id="763884" name="Рисунок 914" descr="у нас на ферме.jpg">
          <a:extLst>
            <a:ext uri="{FF2B5EF4-FFF2-40B4-BE49-F238E27FC236}">
              <a16:creationId xmlns:a16="http://schemas.microsoft.com/office/drawing/2014/main" id="{00000000-0008-0000-0000-0000E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72593000"/>
          <a:ext cx="1143000" cy="135255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147</xdr:row>
      <xdr:rowOff>28575</xdr:rowOff>
    </xdr:from>
    <xdr:to>
      <xdr:col>1</xdr:col>
      <xdr:colOff>1238250</xdr:colOff>
      <xdr:row>147</xdr:row>
      <xdr:rowOff>1381125</xdr:rowOff>
    </xdr:to>
    <xdr:pic>
      <xdr:nvPicPr>
        <xdr:cNvPr id="763885" name="Рисунок 915" descr="веселые друзья.jpg">
          <a:extLst>
            <a:ext uri="{FF2B5EF4-FFF2-40B4-BE49-F238E27FC236}">
              <a16:creationId xmlns:a16="http://schemas.microsoft.com/office/drawing/2014/main" id="{00000000-0008-0000-0000-0000E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9486600"/>
          <a:ext cx="1171575" cy="135255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148</xdr:row>
      <xdr:rowOff>38100</xdr:rowOff>
    </xdr:from>
    <xdr:to>
      <xdr:col>1</xdr:col>
      <xdr:colOff>1219200</xdr:colOff>
      <xdr:row>148</xdr:row>
      <xdr:rowOff>1371600</xdr:rowOff>
    </xdr:to>
    <xdr:pic>
      <xdr:nvPicPr>
        <xdr:cNvPr id="763886" name="Рисунок 916" descr="любимая ферма.jpg">
          <a:extLst>
            <a:ext uri="{FF2B5EF4-FFF2-40B4-BE49-F238E27FC236}">
              <a16:creationId xmlns:a16="http://schemas.microsoft.com/office/drawing/2014/main" id="{00000000-0008-0000-0000-0000E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0877250"/>
          <a:ext cx="1133475" cy="133350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149</xdr:row>
      <xdr:rowOff>38100</xdr:rowOff>
    </xdr:from>
    <xdr:to>
      <xdr:col>1</xdr:col>
      <xdr:colOff>1219200</xdr:colOff>
      <xdr:row>149</xdr:row>
      <xdr:rowOff>1352550</xdr:rowOff>
    </xdr:to>
    <xdr:pic>
      <xdr:nvPicPr>
        <xdr:cNvPr id="763887" name="Рисунок 917" descr="приключения на ф.jpg">
          <a:extLst>
            <a:ext uri="{FF2B5EF4-FFF2-40B4-BE49-F238E27FC236}">
              <a16:creationId xmlns:a16="http://schemas.microsoft.com/office/drawing/2014/main" id="{00000000-0008-0000-0000-0000E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62258375"/>
          <a:ext cx="1123950" cy="131445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150</xdr:row>
      <xdr:rowOff>9525</xdr:rowOff>
    </xdr:from>
    <xdr:to>
      <xdr:col>1</xdr:col>
      <xdr:colOff>1219200</xdr:colOff>
      <xdr:row>150</xdr:row>
      <xdr:rowOff>1343025</xdr:rowOff>
    </xdr:to>
    <xdr:pic>
      <xdr:nvPicPr>
        <xdr:cNvPr id="763888" name="Рисунок 918" descr="добрым малышам.jpg">
          <a:extLst>
            <a:ext uri="{FF2B5EF4-FFF2-40B4-BE49-F238E27FC236}">
              <a16:creationId xmlns:a16="http://schemas.microsoft.com/office/drawing/2014/main" id="{00000000-0008-0000-0000-0000F0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3610925"/>
          <a:ext cx="1133475" cy="1333500"/>
        </a:xfrm>
        <a:prstGeom prst="rect">
          <a:avLst/>
        </a:prstGeom>
        <a:noFill/>
        <a:ln w="19050">
          <a:solidFill>
            <a:srgbClr val="66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144</xdr:row>
      <xdr:rowOff>9525</xdr:rowOff>
    </xdr:from>
    <xdr:to>
      <xdr:col>1</xdr:col>
      <xdr:colOff>1228725</xdr:colOff>
      <xdr:row>144</xdr:row>
      <xdr:rowOff>1362075</xdr:rowOff>
    </xdr:to>
    <xdr:pic>
      <xdr:nvPicPr>
        <xdr:cNvPr id="763889" name="Рисунок 919" descr="книжка с картинками 2.jpg">
          <a:extLst>
            <a:ext uri="{FF2B5EF4-FFF2-40B4-BE49-F238E27FC236}">
              <a16:creationId xmlns:a16="http://schemas.microsoft.com/office/drawing/2014/main" id="{00000000-0008-0000-0000-0000F1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56029025"/>
          <a:ext cx="1171575" cy="135255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145</xdr:row>
      <xdr:rowOff>28575</xdr:rowOff>
    </xdr:from>
    <xdr:to>
      <xdr:col>1</xdr:col>
      <xdr:colOff>1228725</xdr:colOff>
      <xdr:row>145</xdr:row>
      <xdr:rowOff>1362075</xdr:rowOff>
    </xdr:to>
    <xdr:pic>
      <xdr:nvPicPr>
        <xdr:cNvPr id="763890" name="Рисунок 920" descr="книжка с картинками.jpg">
          <a:extLst>
            <a:ext uri="{FF2B5EF4-FFF2-40B4-BE49-F238E27FC236}">
              <a16:creationId xmlns:a16="http://schemas.microsoft.com/office/drawing/2014/main" id="{00000000-0008-0000-0000-0000F2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57429200"/>
          <a:ext cx="1171575" cy="133350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142</xdr:row>
      <xdr:rowOff>28575</xdr:rowOff>
    </xdr:from>
    <xdr:to>
      <xdr:col>1</xdr:col>
      <xdr:colOff>1247775</xdr:colOff>
      <xdr:row>142</xdr:row>
      <xdr:rowOff>1381125</xdr:rowOff>
    </xdr:to>
    <xdr:pic>
      <xdr:nvPicPr>
        <xdr:cNvPr id="763893" name="Рисунок 909" descr="9785000338483.jpg">
          <a:extLst>
            <a:ext uri="{FF2B5EF4-FFF2-40B4-BE49-F238E27FC236}">
              <a16:creationId xmlns:a16="http://schemas.microsoft.com/office/drawing/2014/main" id="{00000000-0008-0000-0000-0000F5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46894550"/>
          <a:ext cx="1152525" cy="135255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219075</xdr:colOff>
      <xdr:row>435</xdr:row>
      <xdr:rowOff>57150</xdr:rowOff>
    </xdr:from>
    <xdr:to>
      <xdr:col>6</xdr:col>
      <xdr:colOff>1143000</xdr:colOff>
      <xdr:row>435</xdr:row>
      <xdr:rowOff>819150</xdr:rowOff>
    </xdr:to>
    <xdr:pic>
      <xdr:nvPicPr>
        <xdr:cNvPr id="763899" name="Рисунок 1">
          <a:extLst>
            <a:ext uri="{FF2B5EF4-FFF2-40B4-BE49-F238E27FC236}">
              <a16:creationId xmlns:a16="http://schemas.microsoft.com/office/drawing/2014/main" id="{00000000-0008-0000-0000-0000FB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05558425"/>
          <a:ext cx="923925" cy="762000"/>
        </a:xfrm>
        <a:prstGeom prst="rect">
          <a:avLst/>
        </a:prstGeom>
        <a:noFill/>
        <a:ln w="2857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247650</xdr:colOff>
      <xdr:row>252</xdr:row>
      <xdr:rowOff>57150</xdr:rowOff>
    </xdr:from>
    <xdr:to>
      <xdr:col>6</xdr:col>
      <xdr:colOff>1200150</xdr:colOff>
      <xdr:row>253</xdr:row>
      <xdr:rowOff>0</xdr:rowOff>
    </xdr:to>
    <xdr:pic>
      <xdr:nvPicPr>
        <xdr:cNvPr id="763900" name="Рисунок 1">
          <a:extLst>
            <a:ext uri="{FF2B5EF4-FFF2-40B4-BE49-F238E27FC236}">
              <a16:creationId xmlns:a16="http://schemas.microsoft.com/office/drawing/2014/main" id="{00000000-0008-0000-0000-0000FC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271729200"/>
          <a:ext cx="952500" cy="790575"/>
        </a:xfrm>
        <a:prstGeom prst="rect">
          <a:avLst/>
        </a:prstGeom>
        <a:noFill/>
        <a:ln w="2857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252</xdr:row>
      <xdr:rowOff>9525</xdr:rowOff>
    </xdr:from>
    <xdr:to>
      <xdr:col>2</xdr:col>
      <xdr:colOff>533400</xdr:colOff>
      <xdr:row>252</xdr:row>
      <xdr:rowOff>800100</xdr:rowOff>
    </xdr:to>
    <xdr:pic>
      <xdr:nvPicPr>
        <xdr:cNvPr id="763901" name="Рисунок 918">
          <a:extLst>
            <a:ext uri="{FF2B5EF4-FFF2-40B4-BE49-F238E27FC236}">
              <a16:creationId xmlns:a16="http://schemas.microsoft.com/office/drawing/2014/main" id="{00000000-0008-0000-0000-0000FD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71681575"/>
          <a:ext cx="952500" cy="790575"/>
        </a:xfrm>
        <a:prstGeom prst="rect">
          <a:avLst/>
        </a:prstGeom>
        <a:noFill/>
        <a:ln w="28575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752475</xdr:colOff>
      <xdr:row>251</xdr:row>
      <xdr:rowOff>38100</xdr:rowOff>
    </xdr:from>
    <xdr:to>
      <xdr:col>2</xdr:col>
      <xdr:colOff>590550</xdr:colOff>
      <xdr:row>251</xdr:row>
      <xdr:rowOff>762000</xdr:rowOff>
    </xdr:to>
    <xdr:pic>
      <xdr:nvPicPr>
        <xdr:cNvPr id="763902" name="Рисунок 911">
          <a:extLst>
            <a:ext uri="{FF2B5EF4-FFF2-40B4-BE49-F238E27FC236}">
              <a16:creationId xmlns:a16="http://schemas.microsoft.com/office/drawing/2014/main" id="{00000000-0008-0000-0000-0000FE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70862425"/>
          <a:ext cx="1123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257175</xdr:colOff>
      <xdr:row>364</xdr:row>
      <xdr:rowOff>57150</xdr:rowOff>
    </xdr:from>
    <xdr:to>
      <xdr:col>6</xdr:col>
      <xdr:colOff>1228725</xdr:colOff>
      <xdr:row>364</xdr:row>
      <xdr:rowOff>828675</xdr:rowOff>
    </xdr:to>
    <xdr:pic>
      <xdr:nvPicPr>
        <xdr:cNvPr id="763903" name="Рисунок 2">
          <a:extLst>
            <a:ext uri="{FF2B5EF4-FFF2-40B4-BE49-F238E27FC236}">
              <a16:creationId xmlns:a16="http://schemas.microsoft.com/office/drawing/2014/main" id="{00000000-0008-0000-0000-0000FFA7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414947100"/>
          <a:ext cx="9715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79</xdr:row>
      <xdr:rowOff>133350</xdr:rowOff>
    </xdr:from>
    <xdr:to>
      <xdr:col>6</xdr:col>
      <xdr:colOff>1447800</xdr:colOff>
      <xdr:row>79</xdr:row>
      <xdr:rowOff>1276350</xdr:rowOff>
    </xdr:to>
    <xdr:pic>
      <xdr:nvPicPr>
        <xdr:cNvPr id="763904" name="Рисунок 1">
          <a:extLst>
            <a:ext uri="{FF2B5EF4-FFF2-40B4-BE49-F238E27FC236}">
              <a16:creationId xmlns:a16="http://schemas.microsoft.com/office/drawing/2014/main" id="{00000000-0008-0000-0000-00000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196310250"/>
          <a:ext cx="13620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140</xdr:row>
      <xdr:rowOff>95250</xdr:rowOff>
    </xdr:from>
    <xdr:to>
      <xdr:col>1</xdr:col>
      <xdr:colOff>1257300</xdr:colOff>
      <xdr:row>140</xdr:row>
      <xdr:rowOff>1228725</xdr:rowOff>
    </xdr:to>
    <xdr:pic>
      <xdr:nvPicPr>
        <xdr:cNvPr id="763905" name="Рисунок 1">
          <a:extLst>
            <a:ext uri="{FF2B5EF4-FFF2-40B4-BE49-F238E27FC236}">
              <a16:creationId xmlns:a16="http://schemas.microsoft.com/office/drawing/2014/main" id="{00000000-0008-0000-0000-00000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1951075"/>
          <a:ext cx="1209675" cy="1133475"/>
        </a:xfrm>
        <a:prstGeom prst="rect">
          <a:avLst/>
        </a:prstGeom>
        <a:noFill/>
        <a:ln w="28575">
          <a:solidFill>
            <a:srgbClr val="558ED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909</xdr:row>
      <xdr:rowOff>76200</xdr:rowOff>
    </xdr:from>
    <xdr:to>
      <xdr:col>1</xdr:col>
      <xdr:colOff>1038225</xdr:colOff>
      <xdr:row>909</xdr:row>
      <xdr:rowOff>1428750</xdr:rowOff>
    </xdr:to>
    <xdr:pic>
      <xdr:nvPicPr>
        <xdr:cNvPr id="763906" name="Рисунок 2">
          <a:extLst>
            <a:ext uri="{FF2B5EF4-FFF2-40B4-BE49-F238E27FC236}">
              <a16:creationId xmlns:a16="http://schemas.microsoft.com/office/drawing/2014/main" id="{00000000-0008-0000-0000-00000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44276350"/>
          <a:ext cx="866775" cy="1352550"/>
        </a:xfrm>
        <a:prstGeom prst="rect">
          <a:avLst/>
        </a:prstGeom>
        <a:noFill/>
        <a:ln w="19050">
          <a:solidFill>
            <a:srgbClr val="93CDD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719</xdr:row>
      <xdr:rowOff>23812</xdr:rowOff>
    </xdr:from>
    <xdr:to>
      <xdr:col>6</xdr:col>
      <xdr:colOff>1447800</xdr:colOff>
      <xdr:row>720</xdr:row>
      <xdr:rowOff>4763</xdr:rowOff>
    </xdr:to>
    <xdr:pic>
      <xdr:nvPicPr>
        <xdr:cNvPr id="763907" name="Рисунок 1">
          <a:extLst>
            <a:ext uri="{FF2B5EF4-FFF2-40B4-BE49-F238E27FC236}">
              <a16:creationId xmlns:a16="http://schemas.microsoft.com/office/drawing/2014/main" id="{00000000-0008-0000-0000-00000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4444" y="882312656"/>
          <a:ext cx="1362075" cy="57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718</xdr:row>
      <xdr:rowOff>38100</xdr:rowOff>
    </xdr:from>
    <xdr:to>
      <xdr:col>1</xdr:col>
      <xdr:colOff>1276350</xdr:colOff>
      <xdr:row>718</xdr:row>
      <xdr:rowOff>1038225</xdr:rowOff>
    </xdr:to>
    <xdr:pic>
      <xdr:nvPicPr>
        <xdr:cNvPr id="763908" name="Рисунок 3">
          <a:extLst>
            <a:ext uri="{FF2B5EF4-FFF2-40B4-BE49-F238E27FC236}">
              <a16:creationId xmlns:a16="http://schemas.microsoft.com/office/drawing/2014/main" id="{00000000-0008-0000-0000-00000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8" y="880564819"/>
          <a:ext cx="1257300" cy="1000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570</xdr:row>
      <xdr:rowOff>38100</xdr:rowOff>
    </xdr:from>
    <xdr:to>
      <xdr:col>1</xdr:col>
      <xdr:colOff>1238250</xdr:colOff>
      <xdr:row>571</xdr:row>
      <xdr:rowOff>0</xdr:rowOff>
    </xdr:to>
    <xdr:pic>
      <xdr:nvPicPr>
        <xdr:cNvPr id="763909" name="Рисунок 519" descr="9785000335246.jpg">
          <a:extLst>
            <a:ext uri="{FF2B5EF4-FFF2-40B4-BE49-F238E27FC236}">
              <a16:creationId xmlns:a16="http://schemas.microsoft.com/office/drawing/2014/main" id="{00000000-0008-0000-0000-00000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95467875"/>
          <a:ext cx="10477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867</xdr:row>
      <xdr:rowOff>9525</xdr:rowOff>
    </xdr:from>
    <xdr:to>
      <xdr:col>1</xdr:col>
      <xdr:colOff>1143000</xdr:colOff>
      <xdr:row>867</xdr:row>
      <xdr:rowOff>1381125</xdr:rowOff>
    </xdr:to>
    <xdr:pic>
      <xdr:nvPicPr>
        <xdr:cNvPr id="763910" name="Рисунок 771" descr="9785000334980.jpg">
          <a:extLst>
            <a:ext uri="{FF2B5EF4-FFF2-40B4-BE49-F238E27FC236}">
              <a16:creationId xmlns:a16="http://schemas.microsoft.com/office/drawing/2014/main" id="{00000000-0008-0000-0000-00000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78144275"/>
          <a:ext cx="96202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428</xdr:row>
      <xdr:rowOff>9525</xdr:rowOff>
    </xdr:from>
    <xdr:to>
      <xdr:col>1</xdr:col>
      <xdr:colOff>1219200</xdr:colOff>
      <xdr:row>428</xdr:row>
      <xdr:rowOff>1409700</xdr:rowOff>
    </xdr:to>
    <xdr:pic>
      <xdr:nvPicPr>
        <xdr:cNvPr id="763911" name="Рисунок 427" descr="9785000335031.jpg">
          <a:extLst>
            <a:ext uri="{FF2B5EF4-FFF2-40B4-BE49-F238E27FC236}">
              <a16:creationId xmlns:a16="http://schemas.microsoft.com/office/drawing/2014/main" id="{00000000-0008-0000-0000-00000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96719225"/>
          <a:ext cx="1019175" cy="14001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425</xdr:row>
      <xdr:rowOff>9525</xdr:rowOff>
    </xdr:from>
    <xdr:to>
      <xdr:col>1</xdr:col>
      <xdr:colOff>1200150</xdr:colOff>
      <xdr:row>425</xdr:row>
      <xdr:rowOff>1390650</xdr:rowOff>
    </xdr:to>
    <xdr:pic>
      <xdr:nvPicPr>
        <xdr:cNvPr id="763913" name="Рисунок 412" descr="9785912828683.jpg">
          <a:extLst>
            <a:ext uri="{FF2B5EF4-FFF2-40B4-BE49-F238E27FC236}">
              <a16:creationId xmlns:a16="http://schemas.microsoft.com/office/drawing/2014/main" id="{00000000-0008-0000-0000-00000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93880775"/>
          <a:ext cx="971550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145255</xdr:colOff>
      <xdr:row>902</xdr:row>
      <xdr:rowOff>52387</xdr:rowOff>
    </xdr:from>
    <xdr:to>
      <xdr:col>1</xdr:col>
      <xdr:colOff>1116805</xdr:colOff>
      <xdr:row>903</xdr:row>
      <xdr:rowOff>7144</xdr:rowOff>
    </xdr:to>
    <xdr:pic>
      <xdr:nvPicPr>
        <xdr:cNvPr id="763914" name="Рисунок 270" descr="9785912828041.jpg">
          <a:extLst>
            <a:ext uri="{FF2B5EF4-FFF2-40B4-BE49-F238E27FC236}">
              <a16:creationId xmlns:a16="http://schemas.microsoft.com/office/drawing/2014/main" id="{00000000-0008-0000-0000-00000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43" y="1137456450"/>
          <a:ext cx="971550" cy="137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819</xdr:row>
      <xdr:rowOff>47625</xdr:rowOff>
    </xdr:from>
    <xdr:to>
      <xdr:col>1</xdr:col>
      <xdr:colOff>1152525</xdr:colOff>
      <xdr:row>819</xdr:row>
      <xdr:rowOff>1409700</xdr:rowOff>
    </xdr:to>
    <xdr:pic>
      <xdr:nvPicPr>
        <xdr:cNvPr id="763915" name="Рисунок 286" descr="9785912827768.jpg">
          <a:extLst>
            <a:ext uri="{FF2B5EF4-FFF2-40B4-BE49-F238E27FC236}">
              <a16:creationId xmlns:a16="http://schemas.microsoft.com/office/drawing/2014/main" id="{00000000-0008-0000-0000-00000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134532275"/>
          <a:ext cx="1066800" cy="13620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568</xdr:row>
      <xdr:rowOff>9525</xdr:rowOff>
    </xdr:from>
    <xdr:to>
      <xdr:col>1</xdr:col>
      <xdr:colOff>1200150</xdr:colOff>
      <xdr:row>568</xdr:row>
      <xdr:rowOff>1390650</xdr:rowOff>
    </xdr:to>
    <xdr:pic>
      <xdr:nvPicPr>
        <xdr:cNvPr id="763916" name="Рисунок 518" descr="9785912826818.jpg">
          <a:extLst>
            <a:ext uri="{FF2B5EF4-FFF2-40B4-BE49-F238E27FC236}">
              <a16:creationId xmlns:a16="http://schemas.microsoft.com/office/drawing/2014/main" id="{00000000-0008-0000-0000-00000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3" y="725302556"/>
          <a:ext cx="1019175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466</xdr:row>
      <xdr:rowOff>28575</xdr:rowOff>
    </xdr:from>
    <xdr:to>
      <xdr:col>1</xdr:col>
      <xdr:colOff>1133475</xdr:colOff>
      <xdr:row>466</xdr:row>
      <xdr:rowOff>1400175</xdr:rowOff>
    </xdr:to>
    <xdr:pic>
      <xdr:nvPicPr>
        <xdr:cNvPr id="763917" name="Рисунок 408" descr="9785912824418.jpg">
          <a:extLst>
            <a:ext uri="{FF2B5EF4-FFF2-40B4-BE49-F238E27FC236}">
              <a16:creationId xmlns:a16="http://schemas.microsoft.com/office/drawing/2014/main" id="{00000000-0008-0000-0000-00000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40038925"/>
          <a:ext cx="962025" cy="1371600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238125</xdr:colOff>
      <xdr:row>449</xdr:row>
      <xdr:rowOff>1428750</xdr:rowOff>
    </xdr:from>
    <xdr:to>
      <xdr:col>1</xdr:col>
      <xdr:colOff>1200150</xdr:colOff>
      <xdr:row>450</xdr:row>
      <xdr:rowOff>1381125</xdr:rowOff>
    </xdr:to>
    <xdr:pic>
      <xdr:nvPicPr>
        <xdr:cNvPr id="763918" name="Рисунок 411" descr="9785912822742.jpg">
          <a:extLst>
            <a:ext uri="{FF2B5EF4-FFF2-40B4-BE49-F238E27FC236}">
              <a16:creationId xmlns:a16="http://schemas.microsoft.com/office/drawing/2014/main" id="{00000000-0008-0000-0000-00000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20807950"/>
          <a:ext cx="962025" cy="138112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453</xdr:row>
      <xdr:rowOff>28575</xdr:rowOff>
    </xdr:from>
    <xdr:to>
      <xdr:col>1</xdr:col>
      <xdr:colOff>1171575</xdr:colOff>
      <xdr:row>453</xdr:row>
      <xdr:rowOff>1390650</xdr:rowOff>
    </xdr:to>
    <xdr:pic>
      <xdr:nvPicPr>
        <xdr:cNvPr id="763919" name="Рисунок 924" descr="9785912826115.jpg">
          <a:extLst>
            <a:ext uri="{FF2B5EF4-FFF2-40B4-BE49-F238E27FC236}">
              <a16:creationId xmlns:a16="http://schemas.microsoft.com/office/drawing/2014/main" id="{00000000-0008-0000-0000-00000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5094200"/>
          <a:ext cx="1038225" cy="1362075"/>
        </a:xfrm>
        <a:prstGeom prst="rect">
          <a:avLst/>
        </a:prstGeom>
        <a:noFill/>
        <a:ln w="19050">
          <a:solidFill>
            <a:srgbClr val="40315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455</xdr:row>
      <xdr:rowOff>9525</xdr:rowOff>
    </xdr:from>
    <xdr:to>
      <xdr:col>1</xdr:col>
      <xdr:colOff>1171575</xdr:colOff>
      <xdr:row>455</xdr:row>
      <xdr:rowOff>1390650</xdr:rowOff>
    </xdr:to>
    <xdr:pic>
      <xdr:nvPicPr>
        <xdr:cNvPr id="763920" name="Рисунок 925" descr="9785000338605.jpg">
          <a:extLst>
            <a:ext uri="{FF2B5EF4-FFF2-40B4-BE49-F238E27FC236}">
              <a16:creationId xmlns:a16="http://schemas.microsoft.com/office/drawing/2014/main" id="{00000000-0008-0000-0000-00001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913600"/>
          <a:ext cx="1038225" cy="1381125"/>
        </a:xfrm>
        <a:prstGeom prst="rect">
          <a:avLst/>
        </a:prstGeom>
        <a:noFill/>
        <a:ln w="19050">
          <a:solidFill>
            <a:srgbClr val="8064A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294</xdr:row>
      <xdr:rowOff>85725</xdr:rowOff>
    </xdr:from>
    <xdr:to>
      <xdr:col>1</xdr:col>
      <xdr:colOff>1285875</xdr:colOff>
      <xdr:row>294</xdr:row>
      <xdr:rowOff>1333500</xdr:rowOff>
    </xdr:to>
    <xdr:pic>
      <xdr:nvPicPr>
        <xdr:cNvPr id="763921" name="Рисунок 913" descr="9785000336830.jpg">
          <a:extLst>
            <a:ext uri="{FF2B5EF4-FFF2-40B4-BE49-F238E27FC236}">
              <a16:creationId xmlns:a16="http://schemas.microsoft.com/office/drawing/2014/main" id="{00000000-0008-0000-0000-00001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26526525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297</xdr:row>
      <xdr:rowOff>38100</xdr:rowOff>
    </xdr:from>
    <xdr:to>
      <xdr:col>1</xdr:col>
      <xdr:colOff>1285875</xdr:colOff>
      <xdr:row>297</xdr:row>
      <xdr:rowOff>1295400</xdr:rowOff>
    </xdr:to>
    <xdr:pic>
      <xdr:nvPicPr>
        <xdr:cNvPr id="763922" name="Рисунок 981" descr="Забавный телёнок 9785000337349.jpg">
          <a:extLst>
            <a:ext uri="{FF2B5EF4-FFF2-40B4-BE49-F238E27FC236}">
              <a16:creationId xmlns:a16="http://schemas.microsoft.com/office/drawing/2014/main" id="{00000000-0008-0000-0000-00001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32155800"/>
          <a:ext cx="125730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311</xdr:row>
      <xdr:rowOff>57150</xdr:rowOff>
    </xdr:from>
    <xdr:to>
      <xdr:col>1</xdr:col>
      <xdr:colOff>1285875</xdr:colOff>
      <xdr:row>311</xdr:row>
      <xdr:rowOff>1314450</xdr:rowOff>
    </xdr:to>
    <xdr:pic>
      <xdr:nvPicPr>
        <xdr:cNvPr id="763923" name="Рисунок 987" descr="Храбрый львёнок 9785000337318.jpg">
          <a:extLst>
            <a:ext uri="{FF2B5EF4-FFF2-40B4-BE49-F238E27FC236}">
              <a16:creationId xmlns:a16="http://schemas.microsoft.com/office/drawing/2014/main" id="{00000000-0008-0000-0000-00001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6367100"/>
          <a:ext cx="126682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313</xdr:row>
      <xdr:rowOff>85725</xdr:rowOff>
    </xdr:from>
    <xdr:to>
      <xdr:col>1</xdr:col>
      <xdr:colOff>1285875</xdr:colOff>
      <xdr:row>313</xdr:row>
      <xdr:rowOff>1333500</xdr:rowOff>
    </xdr:to>
    <xdr:pic>
      <xdr:nvPicPr>
        <xdr:cNvPr id="763924" name="Рисунок 988" descr="Шаловливый лисёнок 9785000337387.jpg">
          <a:extLst>
            <a:ext uri="{FF2B5EF4-FFF2-40B4-BE49-F238E27FC236}">
              <a16:creationId xmlns:a16="http://schemas.microsoft.com/office/drawing/2014/main" id="{00000000-0008-0000-0000-00001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49234125"/>
          <a:ext cx="1266825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299</xdr:row>
      <xdr:rowOff>85725</xdr:rowOff>
    </xdr:from>
    <xdr:to>
      <xdr:col>1</xdr:col>
      <xdr:colOff>1285875</xdr:colOff>
      <xdr:row>299</xdr:row>
      <xdr:rowOff>1333500</xdr:rowOff>
    </xdr:to>
    <xdr:pic>
      <xdr:nvPicPr>
        <xdr:cNvPr id="763925" name="Рисунок 290" descr="9785000336823.jpg">
          <a:extLst>
            <a:ext uri="{FF2B5EF4-FFF2-40B4-BE49-F238E27FC236}">
              <a16:creationId xmlns:a16="http://schemas.microsoft.com/office/drawing/2014/main" id="{00000000-0008-0000-0000-00001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5041875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301</xdr:row>
      <xdr:rowOff>57150</xdr:rowOff>
    </xdr:from>
    <xdr:to>
      <xdr:col>1</xdr:col>
      <xdr:colOff>1285875</xdr:colOff>
      <xdr:row>301</xdr:row>
      <xdr:rowOff>1314450</xdr:rowOff>
    </xdr:to>
    <xdr:pic>
      <xdr:nvPicPr>
        <xdr:cNvPr id="763926" name="Рисунок 983" descr="Косолапый медвежонок 9785000337370.jpg">
          <a:extLst>
            <a:ext uri="{FF2B5EF4-FFF2-40B4-BE49-F238E27FC236}">
              <a16:creationId xmlns:a16="http://schemas.microsoft.com/office/drawing/2014/main" id="{00000000-0008-0000-0000-00001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36432525"/>
          <a:ext cx="1276350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305</xdr:row>
      <xdr:rowOff>85725</xdr:rowOff>
    </xdr:from>
    <xdr:to>
      <xdr:col>1</xdr:col>
      <xdr:colOff>1285875</xdr:colOff>
      <xdr:row>305</xdr:row>
      <xdr:rowOff>1333500</xdr:rowOff>
    </xdr:to>
    <xdr:pic>
      <xdr:nvPicPr>
        <xdr:cNvPr id="763927" name="Рисунок 985" descr="Мальчикам 9785000337332.jpg">
          <a:extLst>
            <a:ext uri="{FF2B5EF4-FFF2-40B4-BE49-F238E27FC236}">
              <a16:creationId xmlns:a16="http://schemas.microsoft.com/office/drawing/2014/main" id="{00000000-0008-0000-0000-00001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42138000"/>
          <a:ext cx="1276350" cy="12477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298</xdr:row>
      <xdr:rowOff>57150</xdr:rowOff>
    </xdr:from>
    <xdr:to>
      <xdr:col>1</xdr:col>
      <xdr:colOff>1285875</xdr:colOff>
      <xdr:row>298</xdr:row>
      <xdr:rowOff>1333500</xdr:rowOff>
    </xdr:to>
    <xdr:pic>
      <xdr:nvPicPr>
        <xdr:cNvPr id="763928" name="Рисунок 982" descr="Заботливый енот 9785000337325.jpg">
          <a:extLst>
            <a:ext uri="{FF2B5EF4-FFF2-40B4-BE49-F238E27FC236}">
              <a16:creationId xmlns:a16="http://schemas.microsoft.com/office/drawing/2014/main" id="{00000000-0008-0000-0000-00001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33594075"/>
          <a:ext cx="128587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537</xdr:row>
      <xdr:rowOff>57150</xdr:rowOff>
    </xdr:from>
    <xdr:to>
      <xdr:col>1</xdr:col>
      <xdr:colOff>1257300</xdr:colOff>
      <xdr:row>537</xdr:row>
      <xdr:rowOff>1390650</xdr:rowOff>
    </xdr:to>
    <xdr:pic>
      <xdr:nvPicPr>
        <xdr:cNvPr id="763929" name="Рисунок 924" descr="9785912828454.jpg">
          <a:extLst>
            <a:ext uri="{FF2B5EF4-FFF2-40B4-BE49-F238E27FC236}">
              <a16:creationId xmlns:a16="http://schemas.microsoft.com/office/drawing/2014/main" id="{00000000-0008-0000-0000-00001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52452975"/>
          <a:ext cx="1133475" cy="1333500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532</xdr:row>
      <xdr:rowOff>9525</xdr:rowOff>
    </xdr:from>
    <xdr:to>
      <xdr:col>1</xdr:col>
      <xdr:colOff>1247775</xdr:colOff>
      <xdr:row>532</xdr:row>
      <xdr:rowOff>1390650</xdr:rowOff>
    </xdr:to>
    <xdr:pic>
      <xdr:nvPicPr>
        <xdr:cNvPr id="763930" name="Рисунок 926" descr="9785912822469.jpg">
          <a:extLst>
            <a:ext uri="{FF2B5EF4-FFF2-40B4-BE49-F238E27FC236}">
              <a16:creationId xmlns:a16="http://schemas.microsoft.com/office/drawing/2014/main" id="{00000000-0008-0000-0000-00001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45309225"/>
          <a:ext cx="1114425" cy="13811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518</xdr:row>
      <xdr:rowOff>9525</xdr:rowOff>
    </xdr:from>
    <xdr:to>
      <xdr:col>1</xdr:col>
      <xdr:colOff>1276350</xdr:colOff>
      <xdr:row>518</xdr:row>
      <xdr:rowOff>1409700</xdr:rowOff>
    </xdr:to>
    <xdr:pic>
      <xdr:nvPicPr>
        <xdr:cNvPr id="763931" name="Рисунок 928" descr="9785912822575.jpg">
          <a:extLst>
            <a:ext uri="{FF2B5EF4-FFF2-40B4-BE49-F238E27FC236}">
              <a16:creationId xmlns:a16="http://schemas.microsoft.com/office/drawing/2014/main" id="{00000000-0008-0000-0000-00001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25440075"/>
          <a:ext cx="1123950" cy="1400175"/>
        </a:xfrm>
        <a:prstGeom prst="rect">
          <a:avLst/>
        </a:prstGeom>
        <a:noFill/>
        <a:ln w="19050">
          <a:solidFill>
            <a:srgbClr val="9966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589</xdr:row>
      <xdr:rowOff>38100</xdr:rowOff>
    </xdr:from>
    <xdr:to>
      <xdr:col>1</xdr:col>
      <xdr:colOff>1228725</xdr:colOff>
      <xdr:row>590</xdr:row>
      <xdr:rowOff>0</xdr:rowOff>
    </xdr:to>
    <xdr:pic>
      <xdr:nvPicPr>
        <xdr:cNvPr id="763932" name="Рисунок 928" descr="9785000338568.jpg">
          <a:extLst>
            <a:ext uri="{FF2B5EF4-FFF2-40B4-BE49-F238E27FC236}">
              <a16:creationId xmlns:a16="http://schemas.microsoft.com/office/drawing/2014/main" id="{00000000-0008-0000-0000-00001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8832700"/>
          <a:ext cx="1171575" cy="138112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588</xdr:row>
      <xdr:rowOff>9525</xdr:rowOff>
    </xdr:from>
    <xdr:to>
      <xdr:col>1</xdr:col>
      <xdr:colOff>1200150</xdr:colOff>
      <xdr:row>588</xdr:row>
      <xdr:rowOff>1419225</xdr:rowOff>
    </xdr:to>
    <xdr:pic>
      <xdr:nvPicPr>
        <xdr:cNvPr id="763933" name="Рисунок 931" descr="9785000338575.jpg">
          <a:extLst>
            <a:ext uri="{FF2B5EF4-FFF2-40B4-BE49-F238E27FC236}">
              <a16:creationId xmlns:a16="http://schemas.microsoft.com/office/drawing/2014/main" id="{00000000-0008-0000-0000-00001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7384900"/>
          <a:ext cx="1133475" cy="14097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585</xdr:row>
      <xdr:rowOff>38100</xdr:rowOff>
    </xdr:from>
    <xdr:to>
      <xdr:col>1</xdr:col>
      <xdr:colOff>1209675</xdr:colOff>
      <xdr:row>585</xdr:row>
      <xdr:rowOff>1400175</xdr:rowOff>
    </xdr:to>
    <xdr:pic>
      <xdr:nvPicPr>
        <xdr:cNvPr id="763934" name="Рисунок 934" descr="9785000338582.jpg">
          <a:extLst>
            <a:ext uri="{FF2B5EF4-FFF2-40B4-BE49-F238E27FC236}">
              <a16:creationId xmlns:a16="http://schemas.microsoft.com/office/drawing/2014/main" id="{00000000-0008-0000-0000-00001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13155800"/>
          <a:ext cx="1143000" cy="13620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580</xdr:row>
      <xdr:rowOff>38100</xdr:rowOff>
    </xdr:from>
    <xdr:to>
      <xdr:col>1</xdr:col>
      <xdr:colOff>1181100</xdr:colOff>
      <xdr:row>580</xdr:row>
      <xdr:rowOff>1409700</xdr:rowOff>
    </xdr:to>
    <xdr:pic>
      <xdr:nvPicPr>
        <xdr:cNvPr id="763935" name="Рисунок 937" descr="9785000337097.jpg">
          <a:extLst>
            <a:ext uri="{FF2B5EF4-FFF2-40B4-BE49-F238E27FC236}">
              <a16:creationId xmlns:a16="http://schemas.microsoft.com/office/drawing/2014/main" id="{00000000-0008-0000-0000-00001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706059675"/>
          <a:ext cx="1095375" cy="13716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889</xdr:row>
      <xdr:rowOff>9525</xdr:rowOff>
    </xdr:from>
    <xdr:to>
      <xdr:col>1</xdr:col>
      <xdr:colOff>1143000</xdr:colOff>
      <xdr:row>889</xdr:row>
      <xdr:rowOff>1381125</xdr:rowOff>
    </xdr:to>
    <xdr:pic>
      <xdr:nvPicPr>
        <xdr:cNvPr id="763936" name="Рисунок 246" descr="9785000335871.jpg">
          <a:extLst>
            <a:ext uri="{FF2B5EF4-FFF2-40B4-BE49-F238E27FC236}">
              <a16:creationId xmlns:a16="http://schemas.microsoft.com/office/drawing/2014/main" id="{00000000-0008-0000-0000-00002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1129127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892</xdr:row>
      <xdr:rowOff>19050</xdr:rowOff>
    </xdr:from>
    <xdr:to>
      <xdr:col>1</xdr:col>
      <xdr:colOff>1181100</xdr:colOff>
      <xdr:row>892</xdr:row>
      <xdr:rowOff>1390650</xdr:rowOff>
    </xdr:to>
    <xdr:pic>
      <xdr:nvPicPr>
        <xdr:cNvPr id="763937" name="Рисунок 249" descr="9785000335895.jpg">
          <a:extLst>
            <a:ext uri="{FF2B5EF4-FFF2-40B4-BE49-F238E27FC236}">
              <a16:creationId xmlns:a16="http://schemas.microsoft.com/office/drawing/2014/main" id="{00000000-0008-0000-0000-00002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5558475"/>
          <a:ext cx="10096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893</xdr:row>
      <xdr:rowOff>9525</xdr:rowOff>
    </xdr:from>
    <xdr:to>
      <xdr:col>1</xdr:col>
      <xdr:colOff>1162050</xdr:colOff>
      <xdr:row>893</xdr:row>
      <xdr:rowOff>1371600</xdr:rowOff>
    </xdr:to>
    <xdr:pic>
      <xdr:nvPicPr>
        <xdr:cNvPr id="763938" name="Рисунок 250" descr="9785000335918.jpg">
          <a:extLst>
            <a:ext uri="{FF2B5EF4-FFF2-40B4-BE49-F238E27FC236}">
              <a16:creationId xmlns:a16="http://schemas.microsoft.com/office/drawing/2014/main" id="{00000000-0008-0000-0000-00002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116968175"/>
          <a:ext cx="100965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878</xdr:row>
      <xdr:rowOff>57150</xdr:rowOff>
    </xdr:from>
    <xdr:to>
      <xdr:col>1</xdr:col>
      <xdr:colOff>1200150</xdr:colOff>
      <xdr:row>879</xdr:row>
      <xdr:rowOff>0</xdr:rowOff>
    </xdr:to>
    <xdr:pic>
      <xdr:nvPicPr>
        <xdr:cNvPr id="763939" name="Рисунок 942" descr="9785000336687.jpg">
          <a:extLst>
            <a:ext uri="{FF2B5EF4-FFF2-40B4-BE49-F238E27FC236}">
              <a16:creationId xmlns:a16="http://schemas.microsoft.com/office/drawing/2014/main" id="{00000000-0008-0000-0000-00002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094308200"/>
          <a:ext cx="1095375" cy="13620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898</xdr:row>
      <xdr:rowOff>19050</xdr:rowOff>
    </xdr:from>
    <xdr:to>
      <xdr:col>1</xdr:col>
      <xdr:colOff>1133475</xdr:colOff>
      <xdr:row>899</xdr:row>
      <xdr:rowOff>9525</xdr:rowOff>
    </xdr:to>
    <xdr:pic>
      <xdr:nvPicPr>
        <xdr:cNvPr id="763941" name="Рисунок 257" descr="9785000336755.jpg">
          <a:extLst>
            <a:ext uri="{FF2B5EF4-FFF2-40B4-BE49-F238E27FC236}">
              <a16:creationId xmlns:a16="http://schemas.microsoft.com/office/drawing/2014/main" id="{00000000-0008-0000-0000-00002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26912275"/>
          <a:ext cx="990600" cy="14097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881</xdr:row>
      <xdr:rowOff>38100</xdr:rowOff>
    </xdr:from>
    <xdr:to>
      <xdr:col>1</xdr:col>
      <xdr:colOff>1209675</xdr:colOff>
      <xdr:row>881</xdr:row>
      <xdr:rowOff>1371600</xdr:rowOff>
    </xdr:to>
    <xdr:pic>
      <xdr:nvPicPr>
        <xdr:cNvPr id="763942" name="Рисунок 946" descr="9785912825545.jpg">
          <a:extLst>
            <a:ext uri="{FF2B5EF4-FFF2-40B4-BE49-F238E27FC236}">
              <a16:creationId xmlns:a16="http://schemas.microsoft.com/office/drawing/2014/main" id="{00000000-0008-0000-0000-00002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3" y="1094436788"/>
          <a:ext cx="1085850" cy="133350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877</xdr:row>
      <xdr:rowOff>28575</xdr:rowOff>
    </xdr:from>
    <xdr:to>
      <xdr:col>1</xdr:col>
      <xdr:colOff>1190625</xdr:colOff>
      <xdr:row>878</xdr:row>
      <xdr:rowOff>0</xdr:rowOff>
    </xdr:to>
    <xdr:pic>
      <xdr:nvPicPr>
        <xdr:cNvPr id="763943" name="Рисунок 948" descr="9785912827204.jpg">
          <a:extLst>
            <a:ext uri="{FF2B5EF4-FFF2-40B4-BE49-F238E27FC236}">
              <a16:creationId xmlns:a16="http://schemas.microsoft.com/office/drawing/2014/main" id="{00000000-0008-0000-0000-00002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92860400"/>
          <a:ext cx="1028700" cy="1390650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882</xdr:row>
      <xdr:rowOff>28575</xdr:rowOff>
    </xdr:from>
    <xdr:to>
      <xdr:col>1</xdr:col>
      <xdr:colOff>1209675</xdr:colOff>
      <xdr:row>882</xdr:row>
      <xdr:rowOff>1352550</xdr:rowOff>
    </xdr:to>
    <xdr:pic>
      <xdr:nvPicPr>
        <xdr:cNvPr id="763944" name="Рисунок 949" descr="9785912827365.jpg">
          <a:extLst>
            <a:ext uri="{FF2B5EF4-FFF2-40B4-BE49-F238E27FC236}">
              <a16:creationId xmlns:a16="http://schemas.microsoft.com/office/drawing/2014/main" id="{00000000-0008-0000-0000-00002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099956525"/>
          <a:ext cx="1114425" cy="1323975"/>
        </a:xfrm>
        <a:prstGeom prst="rect">
          <a:avLst/>
        </a:prstGeom>
        <a:noFill/>
        <a:ln w="19050">
          <a:solidFill>
            <a:srgbClr val="7030A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266</xdr:row>
      <xdr:rowOff>28575</xdr:rowOff>
    </xdr:from>
    <xdr:to>
      <xdr:col>1</xdr:col>
      <xdr:colOff>1285875</xdr:colOff>
      <xdr:row>266</xdr:row>
      <xdr:rowOff>895350</xdr:rowOff>
    </xdr:to>
    <xdr:pic>
      <xdr:nvPicPr>
        <xdr:cNvPr id="763947" name="Рисунок 935" descr="9785912822940.jpg">
          <a:extLst>
            <a:ext uri="{FF2B5EF4-FFF2-40B4-BE49-F238E27FC236}">
              <a16:creationId xmlns:a16="http://schemas.microsoft.com/office/drawing/2014/main" id="{00000000-0008-0000-0000-00002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1466250"/>
          <a:ext cx="1247775" cy="866775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267</xdr:row>
      <xdr:rowOff>38100</xdr:rowOff>
    </xdr:from>
    <xdr:to>
      <xdr:col>1</xdr:col>
      <xdr:colOff>1238250</xdr:colOff>
      <xdr:row>267</xdr:row>
      <xdr:rowOff>914400</xdr:rowOff>
    </xdr:to>
    <xdr:pic>
      <xdr:nvPicPr>
        <xdr:cNvPr id="763948" name="Рисунок 937" descr="9785912823794.jpg">
          <a:extLst>
            <a:ext uri="{FF2B5EF4-FFF2-40B4-BE49-F238E27FC236}">
              <a16:creationId xmlns:a16="http://schemas.microsoft.com/office/drawing/2014/main" id="{00000000-0008-0000-0000-00002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2409225"/>
          <a:ext cx="1200150" cy="876300"/>
        </a:xfrm>
        <a:prstGeom prst="rect">
          <a:avLst/>
        </a:prstGeom>
        <a:noFill/>
        <a:ln w="9525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268</xdr:row>
      <xdr:rowOff>66675</xdr:rowOff>
    </xdr:from>
    <xdr:to>
      <xdr:col>1</xdr:col>
      <xdr:colOff>1276350</xdr:colOff>
      <xdr:row>268</xdr:row>
      <xdr:rowOff>933450</xdr:rowOff>
    </xdr:to>
    <xdr:pic>
      <xdr:nvPicPr>
        <xdr:cNvPr id="763949" name="Рисунок 939" descr="9785912822797.jpg">
          <a:extLst>
            <a:ext uri="{FF2B5EF4-FFF2-40B4-BE49-F238E27FC236}">
              <a16:creationId xmlns:a16="http://schemas.microsoft.com/office/drawing/2014/main" id="{00000000-0008-0000-0000-00002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3371250"/>
          <a:ext cx="1238250" cy="86677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269</xdr:row>
      <xdr:rowOff>38100</xdr:rowOff>
    </xdr:from>
    <xdr:to>
      <xdr:col>1</xdr:col>
      <xdr:colOff>1266825</xdr:colOff>
      <xdr:row>269</xdr:row>
      <xdr:rowOff>914400</xdr:rowOff>
    </xdr:to>
    <xdr:pic>
      <xdr:nvPicPr>
        <xdr:cNvPr id="763950" name="Рисунок 941" descr="9785912826559.jpg">
          <a:extLst>
            <a:ext uri="{FF2B5EF4-FFF2-40B4-BE49-F238E27FC236}">
              <a16:creationId xmlns:a16="http://schemas.microsoft.com/office/drawing/2014/main" id="{00000000-0008-0000-0000-00002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4276125"/>
          <a:ext cx="1238250" cy="876300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270</xdr:row>
      <xdr:rowOff>28575</xdr:rowOff>
    </xdr:from>
    <xdr:to>
      <xdr:col>1</xdr:col>
      <xdr:colOff>1247775</xdr:colOff>
      <xdr:row>270</xdr:row>
      <xdr:rowOff>876300</xdr:rowOff>
    </xdr:to>
    <xdr:pic>
      <xdr:nvPicPr>
        <xdr:cNvPr id="763951" name="Рисунок 943" descr="9785912822704.jpg">
          <a:extLst>
            <a:ext uri="{FF2B5EF4-FFF2-40B4-BE49-F238E27FC236}">
              <a16:creationId xmlns:a16="http://schemas.microsoft.com/office/drawing/2014/main" id="{00000000-0008-0000-0000-00002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5200050"/>
          <a:ext cx="1219200" cy="84772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271</xdr:row>
      <xdr:rowOff>38100</xdr:rowOff>
    </xdr:from>
    <xdr:to>
      <xdr:col>1</xdr:col>
      <xdr:colOff>1266825</xdr:colOff>
      <xdr:row>271</xdr:row>
      <xdr:rowOff>866775</xdr:rowOff>
    </xdr:to>
    <xdr:pic>
      <xdr:nvPicPr>
        <xdr:cNvPr id="763952" name="Рисунок 945" descr="9785912826566.jpg">
          <a:extLst>
            <a:ext uri="{FF2B5EF4-FFF2-40B4-BE49-F238E27FC236}">
              <a16:creationId xmlns:a16="http://schemas.microsoft.com/office/drawing/2014/main" id="{00000000-0008-0000-0000-00003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06143025"/>
          <a:ext cx="1219200" cy="828675"/>
        </a:xfrm>
        <a:prstGeom prst="rect">
          <a:avLst/>
        </a:prstGeom>
        <a:noFill/>
        <a:ln w="19050">
          <a:solidFill>
            <a:srgbClr val="FF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273</xdr:row>
      <xdr:rowOff>66675</xdr:rowOff>
    </xdr:from>
    <xdr:to>
      <xdr:col>1</xdr:col>
      <xdr:colOff>1247775</xdr:colOff>
      <xdr:row>273</xdr:row>
      <xdr:rowOff>895350</xdr:rowOff>
    </xdr:to>
    <xdr:pic>
      <xdr:nvPicPr>
        <xdr:cNvPr id="763953" name="Рисунок 948" descr="9785912826542.jpg">
          <a:extLst>
            <a:ext uri="{FF2B5EF4-FFF2-40B4-BE49-F238E27FC236}">
              <a16:creationId xmlns:a16="http://schemas.microsoft.com/office/drawing/2014/main" id="{00000000-0008-0000-0000-00003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08038500"/>
          <a:ext cx="1209675" cy="828675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</xdr:colOff>
      <xdr:row>275</xdr:row>
      <xdr:rowOff>38100</xdr:rowOff>
    </xdr:from>
    <xdr:to>
      <xdr:col>1</xdr:col>
      <xdr:colOff>1276350</xdr:colOff>
      <xdr:row>275</xdr:row>
      <xdr:rowOff>914400</xdr:rowOff>
    </xdr:to>
    <xdr:pic>
      <xdr:nvPicPr>
        <xdr:cNvPr id="763954" name="Рисунок 950" descr="9785912822919.jpg">
          <a:extLst>
            <a:ext uri="{FF2B5EF4-FFF2-40B4-BE49-F238E27FC236}">
              <a16:creationId xmlns:a16="http://schemas.microsoft.com/office/drawing/2014/main" id="{00000000-0008-0000-0000-00003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08943375"/>
          <a:ext cx="1247775" cy="876300"/>
        </a:xfrm>
        <a:prstGeom prst="rect">
          <a:avLst/>
        </a:prstGeom>
        <a:noFill/>
        <a:ln w="19050">
          <a:solidFill>
            <a:srgbClr val="00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66675</xdr:colOff>
      <xdr:row>369</xdr:row>
      <xdr:rowOff>9525</xdr:rowOff>
    </xdr:from>
    <xdr:to>
      <xdr:col>1</xdr:col>
      <xdr:colOff>1247775</xdr:colOff>
      <xdr:row>369</xdr:row>
      <xdr:rowOff>1371600</xdr:rowOff>
    </xdr:to>
    <xdr:pic>
      <xdr:nvPicPr>
        <xdr:cNvPr id="763955" name="Рисунок 351" descr="9785000335321.jpg">
          <a:extLst>
            <a:ext uri="{FF2B5EF4-FFF2-40B4-BE49-F238E27FC236}">
              <a16:creationId xmlns:a16="http://schemas.microsoft.com/office/drawing/2014/main" id="{00000000-0008-0000-0000-00003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20852600"/>
          <a:ext cx="11811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368</xdr:row>
      <xdr:rowOff>57150</xdr:rowOff>
    </xdr:from>
    <xdr:to>
      <xdr:col>1</xdr:col>
      <xdr:colOff>1247775</xdr:colOff>
      <xdr:row>368</xdr:row>
      <xdr:rowOff>1333500</xdr:rowOff>
    </xdr:to>
    <xdr:pic>
      <xdr:nvPicPr>
        <xdr:cNvPr id="763956" name="Рисунок 1">
          <a:extLst>
            <a:ext uri="{FF2B5EF4-FFF2-40B4-BE49-F238E27FC236}">
              <a16:creationId xmlns:a16="http://schemas.microsoft.com/office/drawing/2014/main" id="{00000000-0008-0000-0000-00003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19481000"/>
          <a:ext cx="1200150" cy="127635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371</xdr:row>
      <xdr:rowOff>57150</xdr:rowOff>
    </xdr:from>
    <xdr:to>
      <xdr:col>1</xdr:col>
      <xdr:colOff>1238250</xdr:colOff>
      <xdr:row>371</xdr:row>
      <xdr:rowOff>1381125</xdr:rowOff>
    </xdr:to>
    <xdr:pic>
      <xdr:nvPicPr>
        <xdr:cNvPr id="763957" name="Рисунок 2">
          <a:extLst>
            <a:ext uri="{FF2B5EF4-FFF2-40B4-BE49-F238E27FC236}">
              <a16:creationId xmlns:a16="http://schemas.microsoft.com/office/drawing/2014/main" id="{00000000-0008-0000-0000-00003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423738675"/>
          <a:ext cx="1162050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73819</xdr:colOff>
      <xdr:row>383</xdr:row>
      <xdr:rowOff>28575</xdr:rowOff>
    </xdr:from>
    <xdr:to>
      <xdr:col>1</xdr:col>
      <xdr:colOff>1226344</xdr:colOff>
      <xdr:row>383</xdr:row>
      <xdr:rowOff>1371600</xdr:rowOff>
    </xdr:to>
    <xdr:pic>
      <xdr:nvPicPr>
        <xdr:cNvPr id="763958" name="Рисунок 3">
          <a:extLst>
            <a:ext uri="{FF2B5EF4-FFF2-40B4-BE49-F238E27FC236}">
              <a16:creationId xmlns:a16="http://schemas.microsoft.com/office/drawing/2014/main" id="{00000000-0008-0000-0000-00003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007" y="448667981"/>
          <a:ext cx="1152525" cy="1343025"/>
        </a:xfrm>
        <a:prstGeom prst="rect">
          <a:avLst/>
        </a:prstGeom>
        <a:noFill/>
        <a:ln w="19050">
          <a:solidFill>
            <a:srgbClr val="17375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390</xdr:row>
      <xdr:rowOff>57150</xdr:rowOff>
    </xdr:from>
    <xdr:to>
      <xdr:col>1</xdr:col>
      <xdr:colOff>1219200</xdr:colOff>
      <xdr:row>390</xdr:row>
      <xdr:rowOff>1400175</xdr:rowOff>
    </xdr:to>
    <xdr:pic>
      <xdr:nvPicPr>
        <xdr:cNvPr id="763960" name="Рисунок 5">
          <a:extLst>
            <a:ext uri="{FF2B5EF4-FFF2-40B4-BE49-F238E27FC236}">
              <a16:creationId xmlns:a16="http://schemas.microsoft.com/office/drawing/2014/main" id="{00000000-0008-0000-0000-00003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49208525"/>
          <a:ext cx="11715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384</xdr:row>
      <xdr:rowOff>1428750</xdr:rowOff>
    </xdr:from>
    <xdr:to>
      <xdr:col>1</xdr:col>
      <xdr:colOff>1238250</xdr:colOff>
      <xdr:row>385</xdr:row>
      <xdr:rowOff>1343025</xdr:rowOff>
    </xdr:to>
    <xdr:pic>
      <xdr:nvPicPr>
        <xdr:cNvPr id="763961" name="Рисунок 6">
          <a:extLst>
            <a:ext uri="{FF2B5EF4-FFF2-40B4-BE49-F238E27FC236}">
              <a16:creationId xmlns:a16="http://schemas.microsoft.com/office/drawing/2014/main" id="{00000000-0008-0000-0000-00003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42807725"/>
          <a:ext cx="119062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393</xdr:row>
      <xdr:rowOff>19050</xdr:rowOff>
    </xdr:from>
    <xdr:to>
      <xdr:col>1</xdr:col>
      <xdr:colOff>1238250</xdr:colOff>
      <xdr:row>393</xdr:row>
      <xdr:rowOff>1390650</xdr:rowOff>
    </xdr:to>
    <xdr:pic>
      <xdr:nvPicPr>
        <xdr:cNvPr id="763962" name="Рисунок 7">
          <a:extLst>
            <a:ext uri="{FF2B5EF4-FFF2-40B4-BE49-F238E27FC236}">
              <a16:creationId xmlns:a16="http://schemas.microsoft.com/office/drawing/2014/main" id="{00000000-0008-0000-0000-00003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54847325"/>
          <a:ext cx="11430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85725</xdr:colOff>
      <xdr:row>212</xdr:row>
      <xdr:rowOff>19050</xdr:rowOff>
    </xdr:from>
    <xdr:to>
      <xdr:col>1</xdr:col>
      <xdr:colOff>1228725</xdr:colOff>
      <xdr:row>212</xdr:row>
      <xdr:rowOff>1390650</xdr:rowOff>
    </xdr:to>
    <xdr:pic>
      <xdr:nvPicPr>
        <xdr:cNvPr id="763963" name="Рисунок 1">
          <a:extLst>
            <a:ext uri="{FF2B5EF4-FFF2-40B4-BE49-F238E27FC236}">
              <a16:creationId xmlns:a16="http://schemas.microsoft.com/office/drawing/2014/main" id="{00000000-0008-0000-0000-00003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16410975"/>
          <a:ext cx="1143000" cy="13716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209</xdr:row>
      <xdr:rowOff>57150</xdr:rowOff>
    </xdr:from>
    <xdr:to>
      <xdr:col>1</xdr:col>
      <xdr:colOff>1171575</xdr:colOff>
      <xdr:row>209</xdr:row>
      <xdr:rowOff>1400175</xdr:rowOff>
    </xdr:to>
    <xdr:pic>
      <xdr:nvPicPr>
        <xdr:cNvPr id="763964" name="Рисунок 2">
          <a:extLst>
            <a:ext uri="{FF2B5EF4-FFF2-40B4-BE49-F238E27FC236}">
              <a16:creationId xmlns:a16="http://schemas.microsoft.com/office/drawing/2014/main" id="{00000000-0008-0000-0000-00003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12191400"/>
          <a:ext cx="9810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478</xdr:row>
      <xdr:rowOff>28575</xdr:rowOff>
    </xdr:from>
    <xdr:to>
      <xdr:col>1</xdr:col>
      <xdr:colOff>1190625</xdr:colOff>
      <xdr:row>478</xdr:row>
      <xdr:rowOff>1371600</xdr:rowOff>
    </xdr:to>
    <xdr:pic>
      <xdr:nvPicPr>
        <xdr:cNvPr id="763965" name="Рисунок 3">
          <a:extLst>
            <a:ext uri="{FF2B5EF4-FFF2-40B4-BE49-F238E27FC236}">
              <a16:creationId xmlns:a16="http://schemas.microsoft.com/office/drawing/2014/main" id="{00000000-0008-0000-0000-00003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55755175"/>
          <a:ext cx="101917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489</xdr:row>
      <xdr:rowOff>57150</xdr:rowOff>
    </xdr:from>
    <xdr:to>
      <xdr:col>1</xdr:col>
      <xdr:colOff>1181100</xdr:colOff>
      <xdr:row>489</xdr:row>
      <xdr:rowOff>1419225</xdr:rowOff>
    </xdr:to>
    <xdr:pic>
      <xdr:nvPicPr>
        <xdr:cNvPr id="763966" name="Рисунок 4">
          <a:extLst>
            <a:ext uri="{FF2B5EF4-FFF2-40B4-BE49-F238E27FC236}">
              <a16:creationId xmlns:a16="http://schemas.microsoft.com/office/drawing/2014/main" id="{00000000-0008-0000-0000-00003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738125"/>
          <a:ext cx="10382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806</xdr:row>
      <xdr:rowOff>57150</xdr:rowOff>
    </xdr:from>
    <xdr:to>
      <xdr:col>1</xdr:col>
      <xdr:colOff>1143000</xdr:colOff>
      <xdr:row>806</xdr:row>
      <xdr:rowOff>1381125</xdr:rowOff>
    </xdr:to>
    <xdr:pic>
      <xdr:nvPicPr>
        <xdr:cNvPr id="763967" name="Рисунок 5">
          <a:extLst>
            <a:ext uri="{FF2B5EF4-FFF2-40B4-BE49-F238E27FC236}">
              <a16:creationId xmlns:a16="http://schemas.microsoft.com/office/drawing/2014/main" id="{00000000-0008-0000-0000-00003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997610400"/>
          <a:ext cx="10001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223838</xdr:colOff>
      <xdr:row>483</xdr:row>
      <xdr:rowOff>28576</xdr:rowOff>
    </xdr:from>
    <xdr:to>
      <xdr:col>1</xdr:col>
      <xdr:colOff>1223963</xdr:colOff>
      <xdr:row>483</xdr:row>
      <xdr:rowOff>1371601</xdr:rowOff>
    </xdr:to>
    <xdr:pic>
      <xdr:nvPicPr>
        <xdr:cNvPr id="763968" name="Рисунок 6">
          <a:extLst>
            <a:ext uri="{FF2B5EF4-FFF2-40B4-BE49-F238E27FC236}">
              <a16:creationId xmlns:a16="http://schemas.microsoft.com/office/drawing/2014/main" id="{00000000-0008-0000-0000-00004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6" y="619927482"/>
          <a:ext cx="1000125" cy="13430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200025</xdr:colOff>
      <xdr:row>492</xdr:row>
      <xdr:rowOff>57150</xdr:rowOff>
    </xdr:from>
    <xdr:to>
      <xdr:col>1</xdr:col>
      <xdr:colOff>1200150</xdr:colOff>
      <xdr:row>492</xdr:row>
      <xdr:rowOff>1419225</xdr:rowOff>
    </xdr:to>
    <xdr:pic>
      <xdr:nvPicPr>
        <xdr:cNvPr id="763969" name="Рисунок 7">
          <a:extLst>
            <a:ext uri="{FF2B5EF4-FFF2-40B4-BE49-F238E27FC236}">
              <a16:creationId xmlns:a16="http://schemas.microsoft.com/office/drawing/2014/main" id="{00000000-0008-0000-0000-00004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75995800"/>
          <a:ext cx="1000125" cy="13620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493</xdr:row>
      <xdr:rowOff>19050</xdr:rowOff>
    </xdr:from>
    <xdr:to>
      <xdr:col>1</xdr:col>
      <xdr:colOff>1171575</xdr:colOff>
      <xdr:row>493</xdr:row>
      <xdr:rowOff>1400175</xdr:rowOff>
    </xdr:to>
    <xdr:pic>
      <xdr:nvPicPr>
        <xdr:cNvPr id="763970" name="Рисунок 8">
          <a:extLst>
            <a:ext uri="{FF2B5EF4-FFF2-40B4-BE49-F238E27FC236}">
              <a16:creationId xmlns:a16="http://schemas.microsoft.com/office/drawing/2014/main" id="{00000000-0008-0000-0000-00004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77376925"/>
          <a:ext cx="1019175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481</xdr:row>
      <xdr:rowOff>28575</xdr:rowOff>
    </xdr:from>
    <xdr:to>
      <xdr:col>1</xdr:col>
      <xdr:colOff>1181100</xdr:colOff>
      <xdr:row>481</xdr:row>
      <xdr:rowOff>1352550</xdr:rowOff>
    </xdr:to>
    <xdr:pic>
      <xdr:nvPicPr>
        <xdr:cNvPr id="763971" name="Рисунок 9">
          <a:extLst>
            <a:ext uri="{FF2B5EF4-FFF2-40B4-BE49-F238E27FC236}">
              <a16:creationId xmlns:a16="http://schemas.microsoft.com/office/drawing/2014/main" id="{00000000-0008-0000-0000-00004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60012850"/>
          <a:ext cx="10001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486</xdr:row>
      <xdr:rowOff>0</xdr:rowOff>
    </xdr:from>
    <xdr:to>
      <xdr:col>1</xdr:col>
      <xdr:colOff>1190625</xdr:colOff>
      <xdr:row>486</xdr:row>
      <xdr:rowOff>1400175</xdr:rowOff>
    </xdr:to>
    <xdr:pic>
      <xdr:nvPicPr>
        <xdr:cNvPr id="763972" name="Рисунок 10">
          <a:extLst>
            <a:ext uri="{FF2B5EF4-FFF2-40B4-BE49-F238E27FC236}">
              <a16:creationId xmlns:a16="http://schemas.microsoft.com/office/drawing/2014/main" id="{00000000-0008-0000-0000-00004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7975750"/>
          <a:ext cx="971550" cy="14001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355</xdr:row>
      <xdr:rowOff>9525</xdr:rowOff>
    </xdr:from>
    <xdr:to>
      <xdr:col>2</xdr:col>
      <xdr:colOff>9525</xdr:colOff>
      <xdr:row>355</xdr:row>
      <xdr:rowOff>923925</xdr:rowOff>
    </xdr:to>
    <xdr:pic>
      <xdr:nvPicPr>
        <xdr:cNvPr id="763973" name="Рисунок 1">
          <a:extLst>
            <a:ext uri="{FF2B5EF4-FFF2-40B4-BE49-F238E27FC236}">
              <a16:creationId xmlns:a16="http://schemas.microsoft.com/office/drawing/2014/main" id="{00000000-0008-0000-0000-00004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5612600"/>
          <a:ext cx="1247775" cy="9144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193</xdr:row>
      <xdr:rowOff>38100</xdr:rowOff>
    </xdr:from>
    <xdr:to>
      <xdr:col>1</xdr:col>
      <xdr:colOff>1133475</xdr:colOff>
      <xdr:row>193</xdr:row>
      <xdr:rowOff>1400175</xdr:rowOff>
    </xdr:to>
    <xdr:pic>
      <xdr:nvPicPr>
        <xdr:cNvPr id="763976" name="Рисунок 5">
          <a:extLst>
            <a:ext uri="{FF2B5EF4-FFF2-40B4-BE49-F238E27FC236}">
              <a16:creationId xmlns:a16="http://schemas.microsoft.com/office/drawing/2014/main" id="{00000000-0008-0000-0000-00004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203150"/>
          <a:ext cx="1038225" cy="136207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194</xdr:row>
      <xdr:rowOff>38100</xdr:rowOff>
    </xdr:from>
    <xdr:to>
      <xdr:col>1</xdr:col>
      <xdr:colOff>1104900</xdr:colOff>
      <xdr:row>194</xdr:row>
      <xdr:rowOff>1400175</xdr:rowOff>
    </xdr:to>
    <xdr:pic>
      <xdr:nvPicPr>
        <xdr:cNvPr id="763977" name="Рисунок 6">
          <a:extLst>
            <a:ext uri="{FF2B5EF4-FFF2-40B4-BE49-F238E27FC236}">
              <a16:creationId xmlns:a16="http://schemas.microsoft.com/office/drawing/2014/main" id="{00000000-0008-0000-0000-00004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8041600"/>
          <a:ext cx="1009650" cy="136207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59531</xdr:colOff>
      <xdr:row>195</xdr:row>
      <xdr:rowOff>23813</xdr:rowOff>
    </xdr:from>
    <xdr:to>
      <xdr:col>1</xdr:col>
      <xdr:colOff>1259681</xdr:colOff>
      <xdr:row>195</xdr:row>
      <xdr:rowOff>1100138</xdr:rowOff>
    </xdr:to>
    <xdr:pic>
      <xdr:nvPicPr>
        <xdr:cNvPr id="763978" name="Рисунок 7">
          <a:extLst>
            <a:ext uri="{FF2B5EF4-FFF2-40B4-BE49-F238E27FC236}">
              <a16:creationId xmlns:a16="http://schemas.microsoft.com/office/drawing/2014/main" id="{00000000-0008-0000-0000-00004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9" y="236124751"/>
          <a:ext cx="1200150" cy="1076325"/>
        </a:xfrm>
        <a:prstGeom prst="rect">
          <a:avLst/>
        </a:prstGeom>
        <a:noFill/>
        <a:ln w="19050">
          <a:solidFill>
            <a:srgbClr val="34AABE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219075</xdr:colOff>
      <xdr:row>545</xdr:row>
      <xdr:rowOff>28575</xdr:rowOff>
    </xdr:from>
    <xdr:to>
      <xdr:col>1</xdr:col>
      <xdr:colOff>1219200</xdr:colOff>
      <xdr:row>545</xdr:row>
      <xdr:rowOff>1390650</xdr:rowOff>
    </xdr:to>
    <xdr:pic>
      <xdr:nvPicPr>
        <xdr:cNvPr id="763982" name="Рисунок 1">
          <a:extLst>
            <a:ext uri="{FF2B5EF4-FFF2-40B4-BE49-F238E27FC236}">
              <a16:creationId xmlns:a16="http://schemas.microsoft.com/office/drawing/2014/main" id="{00000000-0008-0000-0000-00004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1416000"/>
          <a:ext cx="100012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818</xdr:row>
      <xdr:rowOff>19050</xdr:rowOff>
    </xdr:from>
    <xdr:to>
      <xdr:col>1</xdr:col>
      <xdr:colOff>1200150</xdr:colOff>
      <xdr:row>818</xdr:row>
      <xdr:rowOff>1400175</xdr:rowOff>
    </xdr:to>
    <xdr:pic>
      <xdr:nvPicPr>
        <xdr:cNvPr id="763983" name="Рисунок 2">
          <a:extLst>
            <a:ext uri="{FF2B5EF4-FFF2-40B4-BE49-F238E27FC236}">
              <a16:creationId xmlns:a16="http://schemas.microsoft.com/office/drawing/2014/main" id="{00000000-0008-0000-0000-00004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061123100"/>
          <a:ext cx="952500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764</xdr:row>
      <xdr:rowOff>28575</xdr:rowOff>
    </xdr:from>
    <xdr:to>
      <xdr:col>1</xdr:col>
      <xdr:colOff>1114425</xdr:colOff>
      <xdr:row>764</xdr:row>
      <xdr:rowOff>1390650</xdr:rowOff>
    </xdr:to>
    <xdr:pic>
      <xdr:nvPicPr>
        <xdr:cNvPr id="763984" name="Рисунок 1">
          <a:extLst>
            <a:ext uri="{FF2B5EF4-FFF2-40B4-BE49-F238E27FC236}">
              <a16:creationId xmlns:a16="http://schemas.microsoft.com/office/drawing/2014/main" id="{00000000-0008-0000-0000-00005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42841650"/>
          <a:ext cx="93345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948</xdr:row>
      <xdr:rowOff>0</xdr:rowOff>
    </xdr:from>
    <xdr:to>
      <xdr:col>1</xdr:col>
      <xdr:colOff>1200150</xdr:colOff>
      <xdr:row>948</xdr:row>
      <xdr:rowOff>1400175</xdr:rowOff>
    </xdr:to>
    <xdr:pic>
      <xdr:nvPicPr>
        <xdr:cNvPr id="763985" name="Рисунок 700" descr="9785912823428.jpg">
          <a:extLst>
            <a:ext uri="{FF2B5EF4-FFF2-40B4-BE49-F238E27FC236}">
              <a16:creationId xmlns:a16="http://schemas.microsoft.com/office/drawing/2014/main" id="{00000000-0008-0000-0000-00005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01397775"/>
          <a:ext cx="10858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958</xdr:row>
      <xdr:rowOff>19050</xdr:rowOff>
    </xdr:from>
    <xdr:to>
      <xdr:col>1</xdr:col>
      <xdr:colOff>1247775</xdr:colOff>
      <xdr:row>958</xdr:row>
      <xdr:rowOff>1390650</xdr:rowOff>
    </xdr:to>
    <xdr:pic>
      <xdr:nvPicPr>
        <xdr:cNvPr id="763986" name="Рисунок 590" descr="9785000335482.jpg">
          <a:extLst>
            <a:ext uri="{FF2B5EF4-FFF2-40B4-BE49-F238E27FC236}">
              <a16:creationId xmlns:a16="http://schemas.microsoft.com/office/drawing/2014/main" id="{00000000-0008-0000-0000-00005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0697925"/>
          <a:ext cx="1152525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959</xdr:row>
      <xdr:rowOff>38100</xdr:rowOff>
    </xdr:from>
    <xdr:to>
      <xdr:col>1</xdr:col>
      <xdr:colOff>1228725</xdr:colOff>
      <xdr:row>959</xdr:row>
      <xdr:rowOff>1400175</xdr:rowOff>
    </xdr:to>
    <xdr:pic>
      <xdr:nvPicPr>
        <xdr:cNvPr id="763987" name="Рисунок 591" descr="9785912825378.jpg">
          <a:extLst>
            <a:ext uri="{FF2B5EF4-FFF2-40B4-BE49-F238E27FC236}">
              <a16:creationId xmlns:a16="http://schemas.microsoft.com/office/drawing/2014/main" id="{00000000-0008-0000-0000-00005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242136200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962</xdr:row>
      <xdr:rowOff>9525</xdr:rowOff>
    </xdr:from>
    <xdr:to>
      <xdr:col>1</xdr:col>
      <xdr:colOff>1238250</xdr:colOff>
      <xdr:row>962</xdr:row>
      <xdr:rowOff>1409700</xdr:rowOff>
    </xdr:to>
    <xdr:pic>
      <xdr:nvPicPr>
        <xdr:cNvPr id="763988" name="Рисунок 598" descr="9785000336120.jpg">
          <a:extLst>
            <a:ext uri="{FF2B5EF4-FFF2-40B4-BE49-F238E27FC236}">
              <a16:creationId xmlns:a16="http://schemas.microsoft.com/office/drawing/2014/main" id="{00000000-0008-0000-0000-00005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50622975"/>
          <a:ext cx="1162050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968</xdr:row>
      <xdr:rowOff>19050</xdr:rowOff>
    </xdr:from>
    <xdr:to>
      <xdr:col>1</xdr:col>
      <xdr:colOff>1266825</xdr:colOff>
      <xdr:row>968</xdr:row>
      <xdr:rowOff>1390650</xdr:rowOff>
    </xdr:to>
    <xdr:pic>
      <xdr:nvPicPr>
        <xdr:cNvPr id="763989" name="Рисунок 607" descr="9785000336168.jpg">
          <a:extLst>
            <a:ext uri="{FF2B5EF4-FFF2-40B4-BE49-F238E27FC236}">
              <a16:creationId xmlns:a16="http://schemas.microsoft.com/office/drawing/2014/main" id="{00000000-0008-0000-0000-00005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263405525"/>
          <a:ext cx="116205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517</xdr:row>
      <xdr:rowOff>57150</xdr:rowOff>
    </xdr:from>
    <xdr:to>
      <xdr:col>1</xdr:col>
      <xdr:colOff>1247775</xdr:colOff>
      <xdr:row>517</xdr:row>
      <xdr:rowOff>1381125</xdr:rowOff>
    </xdr:to>
    <xdr:pic>
      <xdr:nvPicPr>
        <xdr:cNvPr id="763990" name="Рисунок 2">
          <a:extLst>
            <a:ext uri="{FF2B5EF4-FFF2-40B4-BE49-F238E27FC236}">
              <a16:creationId xmlns:a16="http://schemas.microsoft.com/office/drawing/2014/main" id="{00000000-0008-0000-0000-00005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24068475"/>
          <a:ext cx="1038225" cy="13239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209550</xdr:colOff>
      <xdr:row>569</xdr:row>
      <xdr:rowOff>38100</xdr:rowOff>
    </xdr:from>
    <xdr:to>
      <xdr:col>1</xdr:col>
      <xdr:colOff>1171575</xdr:colOff>
      <xdr:row>569</xdr:row>
      <xdr:rowOff>1400175</xdr:rowOff>
    </xdr:to>
    <xdr:pic>
      <xdr:nvPicPr>
        <xdr:cNvPr id="763991" name="Рисунок 2">
          <a:extLst>
            <a:ext uri="{FF2B5EF4-FFF2-40B4-BE49-F238E27FC236}">
              <a16:creationId xmlns:a16="http://schemas.microsoft.com/office/drawing/2014/main" id="{00000000-0008-0000-0000-00005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94048650"/>
          <a:ext cx="962025" cy="13620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583</xdr:row>
      <xdr:rowOff>38100</xdr:rowOff>
    </xdr:from>
    <xdr:to>
      <xdr:col>1</xdr:col>
      <xdr:colOff>1143000</xdr:colOff>
      <xdr:row>583</xdr:row>
      <xdr:rowOff>1381125</xdr:rowOff>
    </xdr:to>
    <xdr:pic>
      <xdr:nvPicPr>
        <xdr:cNvPr id="763992" name="Рисунок 27" descr="9785000337158.jpg">
          <a:extLst>
            <a:ext uri="{FF2B5EF4-FFF2-40B4-BE49-F238E27FC236}">
              <a16:creationId xmlns:a16="http://schemas.microsoft.com/office/drawing/2014/main" id="{00000000-0008-0000-0000-00005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10317350"/>
          <a:ext cx="1085850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560</xdr:row>
      <xdr:rowOff>57150</xdr:rowOff>
    </xdr:from>
    <xdr:to>
      <xdr:col>1</xdr:col>
      <xdr:colOff>1133475</xdr:colOff>
      <xdr:row>560</xdr:row>
      <xdr:rowOff>1419225</xdr:rowOff>
    </xdr:to>
    <xdr:pic>
      <xdr:nvPicPr>
        <xdr:cNvPr id="763993" name="Рисунок 521" descr="9785000336939.jpg">
          <a:extLst>
            <a:ext uri="{FF2B5EF4-FFF2-40B4-BE49-F238E27FC236}">
              <a16:creationId xmlns:a16="http://schemas.microsoft.com/office/drawing/2014/main" id="{00000000-0008-0000-0000-00005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81618525"/>
          <a:ext cx="952500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306</xdr:row>
      <xdr:rowOff>85725</xdr:rowOff>
    </xdr:from>
    <xdr:to>
      <xdr:col>2</xdr:col>
      <xdr:colOff>0</xdr:colOff>
      <xdr:row>306</xdr:row>
      <xdr:rowOff>1343025</xdr:rowOff>
    </xdr:to>
    <xdr:pic>
      <xdr:nvPicPr>
        <xdr:cNvPr id="763994" name="Рисунок 296" descr="9785000336793.jpg">
          <a:extLst>
            <a:ext uri="{FF2B5EF4-FFF2-40B4-BE49-F238E27FC236}">
              <a16:creationId xmlns:a16="http://schemas.microsoft.com/office/drawing/2014/main" id="{00000000-0008-0000-0000-00005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43557225"/>
          <a:ext cx="1247775" cy="12573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1077</xdr:row>
      <xdr:rowOff>0</xdr:rowOff>
    </xdr:from>
    <xdr:to>
      <xdr:col>1</xdr:col>
      <xdr:colOff>1228725</xdr:colOff>
      <xdr:row>1077</xdr:row>
      <xdr:rowOff>1381125</xdr:rowOff>
    </xdr:to>
    <xdr:pic>
      <xdr:nvPicPr>
        <xdr:cNvPr id="763995" name="Рисунок 794" descr="9785912823558.jpg">
          <a:extLst>
            <a:ext uri="{FF2B5EF4-FFF2-40B4-BE49-F238E27FC236}">
              <a16:creationId xmlns:a16="http://schemas.microsoft.com/office/drawing/2014/main" id="{00000000-0008-0000-0000-00005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8788100"/>
          <a:ext cx="10858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1080</xdr:row>
      <xdr:rowOff>28575</xdr:rowOff>
    </xdr:from>
    <xdr:to>
      <xdr:col>1</xdr:col>
      <xdr:colOff>1171575</xdr:colOff>
      <xdr:row>1080</xdr:row>
      <xdr:rowOff>1371600</xdr:rowOff>
    </xdr:to>
    <xdr:pic>
      <xdr:nvPicPr>
        <xdr:cNvPr id="763998" name="Рисунок 7">
          <a:extLst>
            <a:ext uri="{FF2B5EF4-FFF2-40B4-BE49-F238E27FC236}">
              <a16:creationId xmlns:a16="http://schemas.microsoft.com/office/drawing/2014/main" id="{00000000-0008-0000-0000-00005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35912800"/>
          <a:ext cx="1028700" cy="134302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1071</xdr:row>
      <xdr:rowOff>38100</xdr:rowOff>
    </xdr:from>
    <xdr:to>
      <xdr:col>1</xdr:col>
      <xdr:colOff>1181100</xdr:colOff>
      <xdr:row>1071</xdr:row>
      <xdr:rowOff>1371600</xdr:rowOff>
    </xdr:to>
    <xdr:pic>
      <xdr:nvPicPr>
        <xdr:cNvPr id="763999" name="Рисунок 8">
          <a:extLst>
            <a:ext uri="{FF2B5EF4-FFF2-40B4-BE49-F238E27FC236}">
              <a16:creationId xmlns:a16="http://schemas.microsoft.com/office/drawing/2014/main" id="{00000000-0008-0000-0000-00005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0310850"/>
          <a:ext cx="1038225" cy="133350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1072</xdr:row>
      <xdr:rowOff>9525</xdr:rowOff>
    </xdr:from>
    <xdr:to>
      <xdr:col>1</xdr:col>
      <xdr:colOff>1171575</xdr:colOff>
      <xdr:row>1072</xdr:row>
      <xdr:rowOff>1390650</xdr:rowOff>
    </xdr:to>
    <xdr:pic>
      <xdr:nvPicPr>
        <xdr:cNvPr id="764000" name="Рисунок 9">
          <a:extLst>
            <a:ext uri="{FF2B5EF4-FFF2-40B4-BE49-F238E27FC236}">
              <a16:creationId xmlns:a16="http://schemas.microsoft.com/office/drawing/2014/main" id="{00000000-0008-0000-0000-00006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21701500"/>
          <a:ext cx="1019175" cy="13811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1075</xdr:row>
      <xdr:rowOff>28575</xdr:rowOff>
    </xdr:from>
    <xdr:to>
      <xdr:col>1</xdr:col>
      <xdr:colOff>1219200</xdr:colOff>
      <xdr:row>1075</xdr:row>
      <xdr:rowOff>1352550</xdr:rowOff>
    </xdr:to>
    <xdr:pic>
      <xdr:nvPicPr>
        <xdr:cNvPr id="764001" name="Рисунок 10">
          <a:extLst>
            <a:ext uri="{FF2B5EF4-FFF2-40B4-BE49-F238E27FC236}">
              <a16:creationId xmlns:a16="http://schemas.microsoft.com/office/drawing/2014/main" id="{00000000-0008-0000-0000-00006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425978225"/>
          <a:ext cx="1038225" cy="13239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1076</xdr:row>
      <xdr:rowOff>57150</xdr:rowOff>
    </xdr:from>
    <xdr:to>
      <xdr:col>1</xdr:col>
      <xdr:colOff>1181100</xdr:colOff>
      <xdr:row>1076</xdr:row>
      <xdr:rowOff>1381125</xdr:rowOff>
    </xdr:to>
    <xdr:pic>
      <xdr:nvPicPr>
        <xdr:cNvPr id="764002" name="Рисунок 11">
          <a:extLst>
            <a:ext uri="{FF2B5EF4-FFF2-40B4-BE49-F238E27FC236}">
              <a16:creationId xmlns:a16="http://schemas.microsoft.com/office/drawing/2014/main" id="{00000000-0008-0000-0000-00006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27426025"/>
          <a:ext cx="1038225" cy="132397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1078</xdr:row>
      <xdr:rowOff>38100</xdr:rowOff>
    </xdr:from>
    <xdr:to>
      <xdr:col>1</xdr:col>
      <xdr:colOff>1171575</xdr:colOff>
      <xdr:row>1078</xdr:row>
      <xdr:rowOff>1362075</xdr:rowOff>
    </xdr:to>
    <xdr:pic>
      <xdr:nvPicPr>
        <xdr:cNvPr id="764003" name="Рисунок 12">
          <a:extLst>
            <a:ext uri="{FF2B5EF4-FFF2-40B4-BE49-F238E27FC236}">
              <a16:creationId xmlns:a16="http://schemas.microsoft.com/office/drawing/2014/main" id="{00000000-0008-0000-0000-00006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430245425"/>
          <a:ext cx="1028700" cy="1323975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1081</xdr:row>
      <xdr:rowOff>57150</xdr:rowOff>
    </xdr:from>
    <xdr:to>
      <xdr:col>1</xdr:col>
      <xdr:colOff>1209675</xdr:colOff>
      <xdr:row>1081</xdr:row>
      <xdr:rowOff>1400175</xdr:rowOff>
    </xdr:to>
    <xdr:pic>
      <xdr:nvPicPr>
        <xdr:cNvPr id="764004" name="Рисунок 2">
          <a:extLst>
            <a:ext uri="{FF2B5EF4-FFF2-40B4-BE49-F238E27FC236}">
              <a16:creationId xmlns:a16="http://schemas.microsoft.com/office/drawing/2014/main" id="{00000000-0008-0000-0000-00006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437360600"/>
          <a:ext cx="1057275" cy="134302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1082</xdr:row>
      <xdr:rowOff>38100</xdr:rowOff>
    </xdr:from>
    <xdr:to>
      <xdr:col>1</xdr:col>
      <xdr:colOff>1200150</xdr:colOff>
      <xdr:row>1082</xdr:row>
      <xdr:rowOff>1362075</xdr:rowOff>
    </xdr:to>
    <xdr:pic>
      <xdr:nvPicPr>
        <xdr:cNvPr id="764005" name="Рисунок 6">
          <a:extLst>
            <a:ext uri="{FF2B5EF4-FFF2-40B4-BE49-F238E27FC236}">
              <a16:creationId xmlns:a16="http://schemas.microsoft.com/office/drawing/2014/main" id="{00000000-0008-0000-0000-00006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38760775"/>
          <a:ext cx="1066800" cy="132397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1083</xdr:row>
      <xdr:rowOff>28575</xdr:rowOff>
    </xdr:from>
    <xdr:to>
      <xdr:col>1</xdr:col>
      <xdr:colOff>1209675</xdr:colOff>
      <xdr:row>1083</xdr:row>
      <xdr:rowOff>1390650</xdr:rowOff>
    </xdr:to>
    <xdr:pic>
      <xdr:nvPicPr>
        <xdr:cNvPr id="764006" name="Рисунок 7">
          <a:extLst>
            <a:ext uri="{FF2B5EF4-FFF2-40B4-BE49-F238E27FC236}">
              <a16:creationId xmlns:a16="http://schemas.microsoft.com/office/drawing/2014/main" id="{00000000-0008-0000-0000-00006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40170475"/>
          <a:ext cx="1095375" cy="1362075"/>
        </a:xfrm>
        <a:prstGeom prst="rect">
          <a:avLst/>
        </a:prstGeom>
        <a:noFill/>
        <a:ln w="19050">
          <a:solidFill>
            <a:srgbClr val="0000CC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122</xdr:row>
      <xdr:rowOff>47625</xdr:rowOff>
    </xdr:from>
    <xdr:to>
      <xdr:col>1</xdr:col>
      <xdr:colOff>1209675</xdr:colOff>
      <xdr:row>122</xdr:row>
      <xdr:rowOff>1352550</xdr:rowOff>
    </xdr:to>
    <xdr:pic>
      <xdr:nvPicPr>
        <xdr:cNvPr id="764007" name="Рисунок 2">
          <a:extLst>
            <a:ext uri="{FF2B5EF4-FFF2-40B4-BE49-F238E27FC236}">
              <a16:creationId xmlns:a16="http://schemas.microsoft.com/office/drawing/2014/main" id="{00000000-0008-0000-0000-00006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19357775"/>
          <a:ext cx="1152525" cy="1304925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123</xdr:row>
      <xdr:rowOff>28575</xdr:rowOff>
    </xdr:from>
    <xdr:to>
      <xdr:col>1</xdr:col>
      <xdr:colOff>1190625</xdr:colOff>
      <xdr:row>123</xdr:row>
      <xdr:rowOff>1343025</xdr:rowOff>
    </xdr:to>
    <xdr:pic>
      <xdr:nvPicPr>
        <xdr:cNvPr id="764008" name="Рисунок 6">
          <a:extLst>
            <a:ext uri="{FF2B5EF4-FFF2-40B4-BE49-F238E27FC236}">
              <a16:creationId xmlns:a16="http://schemas.microsoft.com/office/drawing/2014/main" id="{00000000-0008-0000-0000-00006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20719850"/>
          <a:ext cx="1133475" cy="131445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124</xdr:row>
      <xdr:rowOff>57150</xdr:rowOff>
    </xdr:from>
    <xdr:to>
      <xdr:col>1</xdr:col>
      <xdr:colOff>1162050</xdr:colOff>
      <xdr:row>124</xdr:row>
      <xdr:rowOff>1323975</xdr:rowOff>
    </xdr:to>
    <xdr:pic>
      <xdr:nvPicPr>
        <xdr:cNvPr id="764009" name="Рисунок 7">
          <a:extLst>
            <a:ext uri="{FF2B5EF4-FFF2-40B4-BE49-F238E27FC236}">
              <a16:creationId xmlns:a16="http://schemas.microsoft.com/office/drawing/2014/main" id="{00000000-0008-0000-0000-00006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22129550"/>
          <a:ext cx="1104900" cy="1266825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125</xdr:row>
      <xdr:rowOff>28575</xdr:rowOff>
    </xdr:from>
    <xdr:to>
      <xdr:col>1</xdr:col>
      <xdr:colOff>1152525</xdr:colOff>
      <xdr:row>125</xdr:row>
      <xdr:rowOff>1343025</xdr:rowOff>
    </xdr:to>
    <xdr:pic>
      <xdr:nvPicPr>
        <xdr:cNvPr id="764010" name="Рисунок 8">
          <a:extLst>
            <a:ext uri="{FF2B5EF4-FFF2-40B4-BE49-F238E27FC236}">
              <a16:creationId xmlns:a16="http://schemas.microsoft.com/office/drawing/2014/main" id="{00000000-0008-0000-0000-00006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23482100"/>
          <a:ext cx="1152525" cy="1314450"/>
        </a:xfrm>
        <a:prstGeom prst="rect">
          <a:avLst/>
        </a:prstGeom>
        <a:noFill/>
        <a:ln w="19050">
          <a:solidFill>
            <a:srgbClr val="00FF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467</xdr:row>
      <xdr:rowOff>28575</xdr:rowOff>
    </xdr:from>
    <xdr:to>
      <xdr:col>1</xdr:col>
      <xdr:colOff>1114425</xdr:colOff>
      <xdr:row>467</xdr:row>
      <xdr:rowOff>1390650</xdr:rowOff>
    </xdr:to>
    <xdr:pic>
      <xdr:nvPicPr>
        <xdr:cNvPr id="764011" name="Рисунок 409" descr="9785000332735.jpg">
          <a:extLst>
            <a:ext uri="{FF2B5EF4-FFF2-40B4-BE49-F238E27FC236}">
              <a16:creationId xmlns:a16="http://schemas.microsoft.com/office/drawing/2014/main" id="{00000000-0008-0000-0000-00006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41458150"/>
          <a:ext cx="95250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152400</xdr:colOff>
      <xdr:row>132</xdr:row>
      <xdr:rowOff>38100</xdr:rowOff>
    </xdr:from>
    <xdr:to>
      <xdr:col>1</xdr:col>
      <xdr:colOff>1171575</xdr:colOff>
      <xdr:row>132</xdr:row>
      <xdr:rowOff>1352550</xdr:rowOff>
    </xdr:to>
    <xdr:pic>
      <xdr:nvPicPr>
        <xdr:cNvPr id="764012" name="Рисунок 2">
          <a:extLst>
            <a:ext uri="{FF2B5EF4-FFF2-40B4-BE49-F238E27FC236}">
              <a16:creationId xmlns:a16="http://schemas.microsoft.com/office/drawing/2014/main" id="{00000000-0008-0000-0000-00006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32645150"/>
          <a:ext cx="1019175" cy="1314450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131</xdr:row>
      <xdr:rowOff>28575</xdr:rowOff>
    </xdr:from>
    <xdr:to>
      <xdr:col>1</xdr:col>
      <xdr:colOff>1133475</xdr:colOff>
      <xdr:row>131</xdr:row>
      <xdr:rowOff>1343025</xdr:rowOff>
    </xdr:to>
    <xdr:pic>
      <xdr:nvPicPr>
        <xdr:cNvPr id="764013" name="Рисунок 6">
          <a:extLst>
            <a:ext uri="{FF2B5EF4-FFF2-40B4-BE49-F238E27FC236}">
              <a16:creationId xmlns:a16="http://schemas.microsoft.com/office/drawing/2014/main" id="{00000000-0008-0000-0000-00006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1254500"/>
          <a:ext cx="1019175" cy="1314450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128</xdr:row>
      <xdr:rowOff>38100</xdr:rowOff>
    </xdr:from>
    <xdr:to>
      <xdr:col>1</xdr:col>
      <xdr:colOff>1143000</xdr:colOff>
      <xdr:row>128</xdr:row>
      <xdr:rowOff>1343025</xdr:rowOff>
    </xdr:to>
    <xdr:pic>
      <xdr:nvPicPr>
        <xdr:cNvPr id="764014" name="Рисунок 7">
          <a:extLst>
            <a:ext uri="{FF2B5EF4-FFF2-40B4-BE49-F238E27FC236}">
              <a16:creationId xmlns:a16="http://schemas.microsoft.com/office/drawing/2014/main" id="{00000000-0008-0000-0000-00006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7120650"/>
          <a:ext cx="1009650" cy="1304925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129</xdr:row>
      <xdr:rowOff>38100</xdr:rowOff>
    </xdr:from>
    <xdr:to>
      <xdr:col>1</xdr:col>
      <xdr:colOff>1114425</xdr:colOff>
      <xdr:row>129</xdr:row>
      <xdr:rowOff>1343025</xdr:rowOff>
    </xdr:to>
    <xdr:pic>
      <xdr:nvPicPr>
        <xdr:cNvPr id="764015" name="Рисунок 8">
          <a:extLst>
            <a:ext uri="{FF2B5EF4-FFF2-40B4-BE49-F238E27FC236}">
              <a16:creationId xmlns:a16="http://schemas.microsoft.com/office/drawing/2014/main" id="{00000000-0008-0000-0000-00006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8501775"/>
          <a:ext cx="1000125" cy="1304925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130</xdr:row>
      <xdr:rowOff>47625</xdr:rowOff>
    </xdr:from>
    <xdr:to>
      <xdr:col>1</xdr:col>
      <xdr:colOff>1104900</xdr:colOff>
      <xdr:row>130</xdr:row>
      <xdr:rowOff>1362075</xdr:rowOff>
    </xdr:to>
    <xdr:pic>
      <xdr:nvPicPr>
        <xdr:cNvPr id="764016" name="Рисунок 9">
          <a:extLst>
            <a:ext uri="{FF2B5EF4-FFF2-40B4-BE49-F238E27FC236}">
              <a16:creationId xmlns:a16="http://schemas.microsoft.com/office/drawing/2014/main" id="{00000000-0008-0000-0000-00007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9892425"/>
          <a:ext cx="990600" cy="1314450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127</xdr:row>
      <xdr:rowOff>47625</xdr:rowOff>
    </xdr:from>
    <xdr:to>
      <xdr:col>1</xdr:col>
      <xdr:colOff>1152525</xdr:colOff>
      <xdr:row>127</xdr:row>
      <xdr:rowOff>1343025</xdr:rowOff>
    </xdr:to>
    <xdr:pic>
      <xdr:nvPicPr>
        <xdr:cNvPr id="764017" name="Рисунок 10">
          <a:extLst>
            <a:ext uri="{FF2B5EF4-FFF2-40B4-BE49-F238E27FC236}">
              <a16:creationId xmlns:a16="http://schemas.microsoft.com/office/drawing/2014/main" id="{00000000-0008-0000-0000-000071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5749050"/>
          <a:ext cx="1038225" cy="1295400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136</xdr:row>
      <xdr:rowOff>47625</xdr:rowOff>
    </xdr:from>
    <xdr:to>
      <xdr:col>1</xdr:col>
      <xdr:colOff>1152525</xdr:colOff>
      <xdr:row>136</xdr:row>
      <xdr:rowOff>1362075</xdr:rowOff>
    </xdr:to>
    <xdr:pic>
      <xdr:nvPicPr>
        <xdr:cNvPr id="764018" name="Рисунок 11">
          <a:extLst>
            <a:ext uri="{FF2B5EF4-FFF2-40B4-BE49-F238E27FC236}">
              <a16:creationId xmlns:a16="http://schemas.microsoft.com/office/drawing/2014/main" id="{00000000-0008-0000-0000-00007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7664825"/>
          <a:ext cx="1038225" cy="1314450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135</xdr:row>
      <xdr:rowOff>38100</xdr:rowOff>
    </xdr:from>
    <xdr:to>
      <xdr:col>1</xdr:col>
      <xdr:colOff>1152525</xdr:colOff>
      <xdr:row>135</xdr:row>
      <xdr:rowOff>1343025</xdr:rowOff>
    </xdr:to>
    <xdr:pic>
      <xdr:nvPicPr>
        <xdr:cNvPr id="764019" name="Рисунок 12">
          <a:extLst>
            <a:ext uri="{FF2B5EF4-FFF2-40B4-BE49-F238E27FC236}">
              <a16:creationId xmlns:a16="http://schemas.microsoft.com/office/drawing/2014/main" id="{00000000-0008-0000-0000-00007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6274175"/>
          <a:ext cx="1038225" cy="1304925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137</xdr:row>
      <xdr:rowOff>38100</xdr:rowOff>
    </xdr:from>
    <xdr:to>
      <xdr:col>1</xdr:col>
      <xdr:colOff>1171575</xdr:colOff>
      <xdr:row>137</xdr:row>
      <xdr:rowOff>1352550</xdr:rowOff>
    </xdr:to>
    <xdr:pic>
      <xdr:nvPicPr>
        <xdr:cNvPr id="764020" name="Рисунок 13">
          <a:extLst>
            <a:ext uri="{FF2B5EF4-FFF2-40B4-BE49-F238E27FC236}">
              <a16:creationId xmlns:a16="http://schemas.microsoft.com/office/drawing/2014/main" id="{00000000-0008-0000-0000-000074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9036425"/>
          <a:ext cx="1057275" cy="1314450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134</xdr:row>
      <xdr:rowOff>38100</xdr:rowOff>
    </xdr:from>
    <xdr:to>
      <xdr:col>1</xdr:col>
      <xdr:colOff>1143000</xdr:colOff>
      <xdr:row>134</xdr:row>
      <xdr:rowOff>1352550</xdr:rowOff>
    </xdr:to>
    <xdr:pic>
      <xdr:nvPicPr>
        <xdr:cNvPr id="764021" name="Рисунок 15">
          <a:extLst>
            <a:ext uri="{FF2B5EF4-FFF2-40B4-BE49-F238E27FC236}">
              <a16:creationId xmlns:a16="http://schemas.microsoft.com/office/drawing/2014/main" id="{00000000-0008-0000-0000-00007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4893050"/>
          <a:ext cx="1028700" cy="1314450"/>
        </a:xfrm>
        <a:prstGeom prst="rect">
          <a:avLst/>
        </a:prstGeom>
        <a:noFill/>
        <a:ln w="19050">
          <a:solidFill>
            <a:srgbClr val="33CC3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767</xdr:row>
      <xdr:rowOff>57150</xdr:rowOff>
    </xdr:from>
    <xdr:to>
      <xdr:col>1</xdr:col>
      <xdr:colOff>1190625</xdr:colOff>
      <xdr:row>767</xdr:row>
      <xdr:rowOff>1400175</xdr:rowOff>
    </xdr:to>
    <xdr:pic>
      <xdr:nvPicPr>
        <xdr:cNvPr id="764022" name="Рисунок 824" descr="9785912824821.jpg">
          <a:extLst>
            <a:ext uri="{FF2B5EF4-FFF2-40B4-BE49-F238E27FC236}">
              <a16:creationId xmlns:a16="http://schemas.microsoft.com/office/drawing/2014/main" id="{00000000-0008-0000-0000-00007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46404000"/>
          <a:ext cx="1076325" cy="13430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602</xdr:row>
      <xdr:rowOff>114300</xdr:rowOff>
    </xdr:from>
    <xdr:to>
      <xdr:col>1</xdr:col>
      <xdr:colOff>1276350</xdr:colOff>
      <xdr:row>602</xdr:row>
      <xdr:rowOff>1257300</xdr:rowOff>
    </xdr:to>
    <xdr:pic>
      <xdr:nvPicPr>
        <xdr:cNvPr id="764024" name="Рисунок 5">
          <a:extLst>
            <a:ext uri="{FF2B5EF4-FFF2-40B4-BE49-F238E27FC236}">
              <a16:creationId xmlns:a16="http://schemas.microsoft.com/office/drawing/2014/main" id="{00000000-0008-0000-0000-00007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32272475"/>
          <a:ext cx="1257300" cy="9048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603</xdr:row>
      <xdr:rowOff>76200</xdr:rowOff>
    </xdr:from>
    <xdr:to>
      <xdr:col>1</xdr:col>
      <xdr:colOff>1257300</xdr:colOff>
      <xdr:row>603</xdr:row>
      <xdr:rowOff>942975</xdr:rowOff>
    </xdr:to>
    <xdr:pic>
      <xdr:nvPicPr>
        <xdr:cNvPr id="764026" name="Рисунок 5">
          <a:extLst>
            <a:ext uri="{FF2B5EF4-FFF2-40B4-BE49-F238E27FC236}">
              <a16:creationId xmlns:a16="http://schemas.microsoft.com/office/drawing/2014/main" id="{00000000-0008-0000-0000-00007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35291900"/>
          <a:ext cx="1238250" cy="866775"/>
        </a:xfrm>
        <a:prstGeom prst="rect">
          <a:avLst/>
        </a:prstGeom>
        <a:noFill/>
        <a:ln w="9525">
          <a:solidFill>
            <a:srgbClr val="F2F2F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604</xdr:row>
      <xdr:rowOff>133350</xdr:rowOff>
    </xdr:from>
    <xdr:to>
      <xdr:col>1</xdr:col>
      <xdr:colOff>1247775</xdr:colOff>
      <xdr:row>604</xdr:row>
      <xdr:rowOff>923925</xdr:rowOff>
    </xdr:to>
    <xdr:pic>
      <xdr:nvPicPr>
        <xdr:cNvPr id="764028" name="Рисунок 7">
          <a:extLst>
            <a:ext uri="{FF2B5EF4-FFF2-40B4-BE49-F238E27FC236}">
              <a16:creationId xmlns:a16="http://schemas.microsoft.com/office/drawing/2014/main" id="{00000000-0008-0000-0000-00007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37387400"/>
          <a:ext cx="1228725" cy="790575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605</xdr:row>
      <xdr:rowOff>123825</xdr:rowOff>
    </xdr:from>
    <xdr:to>
      <xdr:col>1</xdr:col>
      <xdr:colOff>1247775</xdr:colOff>
      <xdr:row>605</xdr:row>
      <xdr:rowOff>933450</xdr:rowOff>
    </xdr:to>
    <xdr:pic>
      <xdr:nvPicPr>
        <xdr:cNvPr id="764029" name="Рисунок 9">
          <a:extLst>
            <a:ext uri="{FF2B5EF4-FFF2-40B4-BE49-F238E27FC236}">
              <a16:creationId xmlns:a16="http://schemas.microsoft.com/office/drawing/2014/main" id="{00000000-0008-0000-0000-00007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38397050"/>
          <a:ext cx="1238250" cy="809625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606</xdr:row>
      <xdr:rowOff>57150</xdr:rowOff>
    </xdr:from>
    <xdr:to>
      <xdr:col>1</xdr:col>
      <xdr:colOff>1276350</xdr:colOff>
      <xdr:row>606</xdr:row>
      <xdr:rowOff>942975</xdr:rowOff>
    </xdr:to>
    <xdr:pic>
      <xdr:nvPicPr>
        <xdr:cNvPr id="764030" name="Рисунок 10">
          <a:extLst>
            <a:ext uri="{FF2B5EF4-FFF2-40B4-BE49-F238E27FC236}">
              <a16:creationId xmlns:a16="http://schemas.microsoft.com/office/drawing/2014/main" id="{00000000-0008-0000-0000-00007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39349550"/>
          <a:ext cx="1238250" cy="885825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607</xdr:row>
      <xdr:rowOff>104775</xdr:rowOff>
    </xdr:from>
    <xdr:to>
      <xdr:col>2</xdr:col>
      <xdr:colOff>0</xdr:colOff>
      <xdr:row>607</xdr:row>
      <xdr:rowOff>942975</xdr:rowOff>
    </xdr:to>
    <xdr:pic>
      <xdr:nvPicPr>
        <xdr:cNvPr id="764035" name="Рисунок 19">
          <a:extLst>
            <a:ext uri="{FF2B5EF4-FFF2-40B4-BE49-F238E27FC236}">
              <a16:creationId xmlns:a16="http://schemas.microsoft.com/office/drawing/2014/main" id="{00000000-0008-0000-0000-00008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44493050"/>
          <a:ext cx="1266825" cy="838200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609</xdr:row>
      <xdr:rowOff>123825</xdr:rowOff>
    </xdr:from>
    <xdr:to>
      <xdr:col>1</xdr:col>
      <xdr:colOff>1266825</xdr:colOff>
      <xdr:row>609</xdr:row>
      <xdr:rowOff>923925</xdr:rowOff>
    </xdr:to>
    <xdr:pic>
      <xdr:nvPicPr>
        <xdr:cNvPr id="764038" name="Рисунок 22">
          <a:extLst>
            <a:ext uri="{FF2B5EF4-FFF2-40B4-BE49-F238E27FC236}">
              <a16:creationId xmlns:a16="http://schemas.microsoft.com/office/drawing/2014/main" id="{00000000-0008-0000-0000-00008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47569625"/>
          <a:ext cx="1247775" cy="800100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610</xdr:row>
      <xdr:rowOff>76200</xdr:rowOff>
    </xdr:from>
    <xdr:to>
      <xdr:col>1</xdr:col>
      <xdr:colOff>1257300</xdr:colOff>
      <xdr:row>610</xdr:row>
      <xdr:rowOff>942975</xdr:rowOff>
    </xdr:to>
    <xdr:pic>
      <xdr:nvPicPr>
        <xdr:cNvPr id="764042" name="Рисунок 29">
          <a:extLst>
            <a:ext uri="{FF2B5EF4-FFF2-40B4-BE49-F238E27FC236}">
              <a16:creationId xmlns:a16="http://schemas.microsoft.com/office/drawing/2014/main" id="{00000000-0008-0000-0000-00008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51598700"/>
          <a:ext cx="1238250" cy="866775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611</xdr:row>
      <xdr:rowOff>38100</xdr:rowOff>
    </xdr:from>
    <xdr:to>
      <xdr:col>1</xdr:col>
      <xdr:colOff>1276350</xdr:colOff>
      <xdr:row>611</xdr:row>
      <xdr:rowOff>933450</xdr:rowOff>
    </xdr:to>
    <xdr:pic>
      <xdr:nvPicPr>
        <xdr:cNvPr id="764045" name="Рисунок 33">
          <a:extLst>
            <a:ext uri="{FF2B5EF4-FFF2-40B4-BE49-F238E27FC236}">
              <a16:creationId xmlns:a16="http://schemas.microsoft.com/office/drawing/2014/main" id="{00000000-0008-0000-0000-00008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54618125"/>
          <a:ext cx="1257300" cy="895350"/>
        </a:xfrm>
        <a:prstGeom prst="rect">
          <a:avLst/>
        </a:prstGeom>
        <a:noFill/>
        <a:ln w="9525">
          <a:solidFill>
            <a:srgbClr val="D9D9D9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612</xdr:row>
      <xdr:rowOff>133350</xdr:rowOff>
    </xdr:from>
    <xdr:to>
      <xdr:col>1</xdr:col>
      <xdr:colOff>1257300</xdr:colOff>
      <xdr:row>612</xdr:row>
      <xdr:rowOff>904875</xdr:rowOff>
    </xdr:to>
    <xdr:pic>
      <xdr:nvPicPr>
        <xdr:cNvPr id="764046" name="Рисунок 35">
          <a:extLst>
            <a:ext uri="{FF2B5EF4-FFF2-40B4-BE49-F238E27FC236}">
              <a16:creationId xmlns:a16="http://schemas.microsoft.com/office/drawing/2014/main" id="{00000000-0008-0000-0000-00008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55732550"/>
          <a:ext cx="1219200" cy="771525"/>
        </a:xfrm>
        <a:prstGeom prst="rect">
          <a:avLst/>
        </a:prstGeom>
        <a:noFill/>
        <a:ln w="9525">
          <a:solidFill>
            <a:srgbClr val="8EB4E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613</xdr:row>
      <xdr:rowOff>57150</xdr:rowOff>
    </xdr:from>
    <xdr:to>
      <xdr:col>2</xdr:col>
      <xdr:colOff>19050</xdr:colOff>
      <xdr:row>613</xdr:row>
      <xdr:rowOff>904875</xdr:rowOff>
    </xdr:to>
    <xdr:pic>
      <xdr:nvPicPr>
        <xdr:cNvPr id="764050" name="Рисунок 39">
          <a:extLst>
            <a:ext uri="{FF2B5EF4-FFF2-40B4-BE49-F238E27FC236}">
              <a16:creationId xmlns:a16="http://schemas.microsoft.com/office/drawing/2014/main" id="{00000000-0008-0000-0000-00009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59733050"/>
          <a:ext cx="1285875" cy="847725"/>
        </a:xfrm>
        <a:prstGeom prst="rect">
          <a:avLst/>
        </a:prstGeom>
        <a:noFill/>
        <a:ln w="9525">
          <a:solidFill>
            <a:srgbClr val="8EB4E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365</xdr:row>
      <xdr:rowOff>0</xdr:rowOff>
    </xdr:from>
    <xdr:to>
      <xdr:col>6</xdr:col>
      <xdr:colOff>1409700</xdr:colOff>
      <xdr:row>365</xdr:row>
      <xdr:rowOff>781050</xdr:rowOff>
    </xdr:to>
    <xdr:pic>
      <xdr:nvPicPr>
        <xdr:cNvPr id="764053" name="Рисунок 1">
          <a:extLst>
            <a:ext uri="{FF2B5EF4-FFF2-40B4-BE49-F238E27FC236}">
              <a16:creationId xmlns:a16="http://schemas.microsoft.com/office/drawing/2014/main" id="{00000000-0008-0000-0000-000095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415737675"/>
          <a:ext cx="1333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543</xdr:row>
      <xdr:rowOff>0</xdr:rowOff>
    </xdr:from>
    <xdr:to>
      <xdr:col>6</xdr:col>
      <xdr:colOff>1333500</xdr:colOff>
      <xdr:row>543</xdr:row>
      <xdr:rowOff>781050</xdr:rowOff>
    </xdr:to>
    <xdr:pic>
      <xdr:nvPicPr>
        <xdr:cNvPr id="764054" name="Рисунок 5">
          <a:extLst>
            <a:ext uri="{FF2B5EF4-FFF2-40B4-BE49-F238E27FC236}">
              <a16:creationId xmlns:a16="http://schemas.microsoft.com/office/drawing/2014/main" id="{00000000-0008-0000-0000-000096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3925" y="659120475"/>
          <a:ext cx="1333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436</xdr:row>
      <xdr:rowOff>0</xdr:rowOff>
    </xdr:from>
    <xdr:to>
      <xdr:col>6</xdr:col>
      <xdr:colOff>1409700</xdr:colOff>
      <xdr:row>436</xdr:row>
      <xdr:rowOff>781050</xdr:rowOff>
    </xdr:to>
    <xdr:pic>
      <xdr:nvPicPr>
        <xdr:cNvPr id="764055" name="Рисунок 6">
          <a:extLst>
            <a:ext uri="{FF2B5EF4-FFF2-40B4-BE49-F238E27FC236}">
              <a16:creationId xmlns:a16="http://schemas.microsoft.com/office/drawing/2014/main" id="{00000000-0008-0000-0000-00009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506349000"/>
          <a:ext cx="13335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478790</xdr:colOff>
      <xdr:row>82</xdr:row>
      <xdr:rowOff>22225</xdr:rowOff>
    </xdr:from>
    <xdr:to>
      <xdr:col>11</xdr:col>
      <xdr:colOff>0</xdr:colOff>
      <xdr:row>83</xdr:row>
      <xdr:rowOff>15769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3754100" y="6045200"/>
          <a:ext cx="863492" cy="1092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0</xdr:colOff>
      <xdr:row>89</xdr:row>
      <xdr:rowOff>0</xdr:rowOff>
    </xdr:from>
    <xdr:to>
      <xdr:col>11</xdr:col>
      <xdr:colOff>0</xdr:colOff>
      <xdr:row>90</xdr:row>
      <xdr:rowOff>12564</xdr:rowOff>
    </xdr:to>
    <xdr:pic>
      <xdr:nvPicPr>
        <xdr:cNvPr id="1028" name="Рисунок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3817600" y="15646400"/>
          <a:ext cx="863492" cy="1092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0</xdr:colOff>
      <xdr:row>94</xdr:row>
      <xdr:rowOff>0</xdr:rowOff>
    </xdr:from>
    <xdr:to>
      <xdr:col>11</xdr:col>
      <xdr:colOff>0</xdr:colOff>
      <xdr:row>95</xdr:row>
      <xdr:rowOff>109101</xdr:rowOff>
    </xdr:to>
    <xdr:pic>
      <xdr:nvPicPr>
        <xdr:cNvPr id="1029" name="Рисунок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3817600" y="22415500"/>
          <a:ext cx="863492" cy="1092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0</xdr:colOff>
      <xdr:row>101</xdr:row>
      <xdr:rowOff>0</xdr:rowOff>
    </xdr:from>
    <xdr:to>
      <xdr:col>11</xdr:col>
      <xdr:colOff>0</xdr:colOff>
      <xdr:row>102</xdr:row>
      <xdr:rowOff>418964</xdr:rowOff>
    </xdr:to>
    <xdr:pic>
      <xdr:nvPicPr>
        <xdr:cNvPr id="1030" name="Рисунок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3817600" y="31940500"/>
          <a:ext cx="863492" cy="1092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0</xdr:colOff>
      <xdr:row>106</xdr:row>
      <xdr:rowOff>0</xdr:rowOff>
    </xdr:from>
    <xdr:to>
      <xdr:col>11</xdr:col>
      <xdr:colOff>0</xdr:colOff>
      <xdr:row>106</xdr:row>
      <xdr:rowOff>1092064</xdr:rowOff>
    </xdr:to>
    <xdr:pic>
      <xdr:nvPicPr>
        <xdr:cNvPr id="1031" name="Рисунок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3817600" y="36220400"/>
          <a:ext cx="863492" cy="1092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0</xdr:colOff>
      <xdr:row>139</xdr:row>
      <xdr:rowOff>0</xdr:rowOff>
    </xdr:from>
    <xdr:to>
      <xdr:col>11</xdr:col>
      <xdr:colOff>0</xdr:colOff>
      <xdr:row>140</xdr:row>
      <xdr:rowOff>228464</xdr:rowOff>
    </xdr:to>
    <xdr:pic>
      <xdr:nvPicPr>
        <xdr:cNvPr id="1032" name="Рисунок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3817600" y="87591900"/>
          <a:ext cx="863492" cy="1092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0</xdr:colOff>
      <xdr:row>72</xdr:row>
      <xdr:rowOff>0</xdr:rowOff>
    </xdr:from>
    <xdr:to>
      <xdr:col>11</xdr:col>
      <xdr:colOff>0</xdr:colOff>
      <xdr:row>73</xdr:row>
      <xdr:rowOff>263388</xdr:rowOff>
    </xdr:to>
    <xdr:pic>
      <xdr:nvPicPr>
        <xdr:cNvPr id="1033" name="Рисунок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3817600" y="133731000"/>
          <a:ext cx="863492" cy="1092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11</xdr:col>
      <xdr:colOff>0</xdr:colOff>
      <xdr:row>231</xdr:row>
      <xdr:rowOff>0</xdr:rowOff>
    </xdr:from>
    <xdr:to>
      <xdr:col>12</xdr:col>
      <xdr:colOff>0</xdr:colOff>
      <xdr:row>232</xdr:row>
      <xdr:rowOff>50553</xdr:rowOff>
    </xdr:to>
    <xdr:pic>
      <xdr:nvPicPr>
        <xdr:cNvPr id="1039" name="Рисунок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5519400" y="204406500"/>
          <a:ext cx="711200" cy="8994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10</xdr:col>
      <xdr:colOff>718344</xdr:colOff>
      <xdr:row>261</xdr:row>
      <xdr:rowOff>11906</xdr:rowOff>
    </xdr:from>
    <xdr:to>
      <xdr:col>11</xdr:col>
      <xdr:colOff>0</xdr:colOff>
      <xdr:row>262</xdr:row>
      <xdr:rowOff>12103</xdr:rowOff>
    </xdr:to>
    <xdr:pic>
      <xdr:nvPicPr>
        <xdr:cNvPr id="1042" name="Рисунок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3779500" y="322171219"/>
          <a:ext cx="679599" cy="84554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19050</xdr:colOff>
      <xdr:row>615</xdr:row>
      <xdr:rowOff>28575</xdr:rowOff>
    </xdr:from>
    <xdr:to>
      <xdr:col>1</xdr:col>
      <xdr:colOff>1257300</xdr:colOff>
      <xdr:row>615</xdr:row>
      <xdr:rowOff>1009650</xdr:rowOff>
    </xdr:to>
    <xdr:pic>
      <xdr:nvPicPr>
        <xdr:cNvPr id="764072" name="Рисунок 7">
          <a:extLst>
            <a:ext uri="{FF2B5EF4-FFF2-40B4-BE49-F238E27FC236}">
              <a16:creationId xmlns:a16="http://schemas.microsoft.com/office/drawing/2014/main" id="{00000000-0008-0000-0000-0000A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314200"/>
          <a:ext cx="1238250" cy="9810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352425</xdr:colOff>
      <xdr:row>643</xdr:row>
      <xdr:rowOff>0</xdr:rowOff>
    </xdr:from>
    <xdr:to>
      <xdr:col>2</xdr:col>
      <xdr:colOff>19050</xdr:colOff>
      <xdr:row>643</xdr:row>
      <xdr:rowOff>1000125</xdr:rowOff>
    </xdr:to>
    <xdr:pic>
      <xdr:nvPicPr>
        <xdr:cNvPr id="764073" name="Рисунок 9">
          <a:extLst>
            <a:ext uri="{FF2B5EF4-FFF2-40B4-BE49-F238E27FC236}">
              <a16:creationId xmlns:a16="http://schemas.microsoft.com/office/drawing/2014/main" id="{00000000-0008-0000-0000-0000A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807424725"/>
          <a:ext cx="1304925" cy="100012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648</xdr:row>
      <xdr:rowOff>104775</xdr:rowOff>
    </xdr:from>
    <xdr:to>
      <xdr:col>1</xdr:col>
      <xdr:colOff>1257300</xdr:colOff>
      <xdr:row>648</xdr:row>
      <xdr:rowOff>990600</xdr:rowOff>
    </xdr:to>
    <xdr:pic>
      <xdr:nvPicPr>
        <xdr:cNvPr id="764074" name="Рисунок 10">
          <a:extLst>
            <a:ext uri="{FF2B5EF4-FFF2-40B4-BE49-F238E27FC236}">
              <a16:creationId xmlns:a16="http://schemas.microsoft.com/office/drawing/2014/main" id="{00000000-0008-0000-0000-0000A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11644300"/>
          <a:ext cx="12192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656</xdr:row>
      <xdr:rowOff>38100</xdr:rowOff>
    </xdr:from>
    <xdr:to>
      <xdr:col>2</xdr:col>
      <xdr:colOff>0</xdr:colOff>
      <xdr:row>657</xdr:row>
      <xdr:rowOff>47625</xdr:rowOff>
    </xdr:to>
    <xdr:pic>
      <xdr:nvPicPr>
        <xdr:cNvPr id="764075" name="Рисунок 11">
          <a:extLst>
            <a:ext uri="{FF2B5EF4-FFF2-40B4-BE49-F238E27FC236}">
              <a16:creationId xmlns:a16="http://schemas.microsoft.com/office/drawing/2014/main" id="{00000000-0008-0000-0000-0000A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820226325"/>
          <a:ext cx="1266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371475</xdr:colOff>
      <xdr:row>693</xdr:row>
      <xdr:rowOff>57150</xdr:rowOff>
    </xdr:from>
    <xdr:to>
      <xdr:col>1</xdr:col>
      <xdr:colOff>1009650</xdr:colOff>
      <xdr:row>693</xdr:row>
      <xdr:rowOff>1390650</xdr:rowOff>
    </xdr:to>
    <xdr:pic>
      <xdr:nvPicPr>
        <xdr:cNvPr id="764076" name="Рисунок 12">
          <a:extLst>
            <a:ext uri="{FF2B5EF4-FFF2-40B4-BE49-F238E27FC236}">
              <a16:creationId xmlns:a16="http://schemas.microsoft.com/office/drawing/2014/main" id="{00000000-0008-0000-0000-0000A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841314675"/>
          <a:ext cx="638175" cy="1333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352425</xdr:colOff>
      <xdr:row>697</xdr:row>
      <xdr:rowOff>19050</xdr:rowOff>
    </xdr:from>
    <xdr:to>
      <xdr:col>1</xdr:col>
      <xdr:colOff>942975</xdr:colOff>
      <xdr:row>697</xdr:row>
      <xdr:rowOff>1400175</xdr:rowOff>
    </xdr:to>
    <xdr:pic>
      <xdr:nvPicPr>
        <xdr:cNvPr id="764077" name="Рисунок 13">
          <a:extLst>
            <a:ext uri="{FF2B5EF4-FFF2-40B4-BE49-F238E27FC236}">
              <a16:creationId xmlns:a16="http://schemas.microsoft.com/office/drawing/2014/main" id="{00000000-0008-0000-0000-0000A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846953475"/>
          <a:ext cx="590550" cy="138112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718</xdr:row>
      <xdr:rowOff>231775</xdr:rowOff>
    </xdr:from>
    <xdr:to>
      <xdr:col>12</xdr:col>
      <xdr:colOff>0</xdr:colOff>
      <xdr:row>718</xdr:row>
      <xdr:rowOff>1333419</xdr:rowOff>
    </xdr:to>
    <xdr:pic>
      <xdr:nvPicPr>
        <xdr:cNvPr id="1037" name="Рисунок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5468600" y="879805200"/>
          <a:ext cx="863492" cy="109206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85725</xdr:colOff>
      <xdr:row>980</xdr:row>
      <xdr:rowOff>19050</xdr:rowOff>
    </xdr:from>
    <xdr:to>
      <xdr:col>1</xdr:col>
      <xdr:colOff>1219200</xdr:colOff>
      <xdr:row>980</xdr:row>
      <xdr:rowOff>1381125</xdr:rowOff>
    </xdr:to>
    <xdr:pic>
      <xdr:nvPicPr>
        <xdr:cNvPr id="764079" name="Рисунок 1">
          <a:extLst>
            <a:ext uri="{FF2B5EF4-FFF2-40B4-BE49-F238E27FC236}">
              <a16:creationId xmlns:a16="http://schemas.microsoft.com/office/drawing/2014/main" id="{00000000-0008-0000-0000-0000A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83274675"/>
          <a:ext cx="1133475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192</xdr:row>
      <xdr:rowOff>28575</xdr:rowOff>
    </xdr:from>
    <xdr:to>
      <xdr:col>1</xdr:col>
      <xdr:colOff>1076325</xdr:colOff>
      <xdr:row>192</xdr:row>
      <xdr:rowOff>1390650</xdr:rowOff>
    </xdr:to>
    <xdr:pic>
      <xdr:nvPicPr>
        <xdr:cNvPr id="764082" name="Рисунок 3">
          <a:extLst>
            <a:ext uri="{FF2B5EF4-FFF2-40B4-BE49-F238E27FC236}">
              <a16:creationId xmlns:a16="http://schemas.microsoft.com/office/drawing/2014/main" id="{00000000-0008-0000-0000-0000B2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3774400"/>
          <a:ext cx="97155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285</xdr:row>
      <xdr:rowOff>28575</xdr:rowOff>
    </xdr:from>
    <xdr:to>
      <xdr:col>1</xdr:col>
      <xdr:colOff>1200150</xdr:colOff>
      <xdr:row>285</xdr:row>
      <xdr:rowOff>1371600</xdr:rowOff>
    </xdr:to>
    <xdr:pic>
      <xdr:nvPicPr>
        <xdr:cNvPr id="764087" name="Рисунок 2">
          <a:extLst>
            <a:ext uri="{FF2B5EF4-FFF2-40B4-BE49-F238E27FC236}">
              <a16:creationId xmlns:a16="http://schemas.microsoft.com/office/drawing/2014/main" id="{00000000-0008-0000-0000-0000B7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6181725"/>
          <a:ext cx="1066800" cy="13430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286</xdr:row>
      <xdr:rowOff>57150</xdr:rowOff>
    </xdr:from>
    <xdr:to>
      <xdr:col>1</xdr:col>
      <xdr:colOff>1181100</xdr:colOff>
      <xdr:row>286</xdr:row>
      <xdr:rowOff>1438275</xdr:rowOff>
    </xdr:to>
    <xdr:pic>
      <xdr:nvPicPr>
        <xdr:cNvPr id="764088" name="Рисунок 3">
          <a:extLst>
            <a:ext uri="{FF2B5EF4-FFF2-40B4-BE49-F238E27FC236}">
              <a16:creationId xmlns:a16="http://schemas.microsoft.com/office/drawing/2014/main" id="{00000000-0008-0000-0000-0000B8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7629525"/>
          <a:ext cx="106680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287</xdr:row>
      <xdr:rowOff>57150</xdr:rowOff>
    </xdr:from>
    <xdr:to>
      <xdr:col>1</xdr:col>
      <xdr:colOff>1190625</xdr:colOff>
      <xdr:row>287</xdr:row>
      <xdr:rowOff>1400175</xdr:rowOff>
    </xdr:to>
    <xdr:pic>
      <xdr:nvPicPr>
        <xdr:cNvPr id="764089" name="Рисунок 4">
          <a:extLst>
            <a:ext uri="{FF2B5EF4-FFF2-40B4-BE49-F238E27FC236}">
              <a16:creationId xmlns:a16="http://schemas.microsoft.com/office/drawing/2014/main" id="{00000000-0008-0000-0000-0000B9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048750"/>
          <a:ext cx="1076325" cy="134302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288</xdr:row>
      <xdr:rowOff>57150</xdr:rowOff>
    </xdr:from>
    <xdr:to>
      <xdr:col>1</xdr:col>
      <xdr:colOff>1181100</xdr:colOff>
      <xdr:row>288</xdr:row>
      <xdr:rowOff>1419225</xdr:rowOff>
    </xdr:to>
    <xdr:pic>
      <xdr:nvPicPr>
        <xdr:cNvPr id="764090" name="Рисунок 5">
          <a:extLst>
            <a:ext uri="{FF2B5EF4-FFF2-40B4-BE49-F238E27FC236}">
              <a16:creationId xmlns:a16="http://schemas.microsoft.com/office/drawing/2014/main" id="{00000000-0008-0000-0000-0000BA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467975"/>
          <a:ext cx="1066800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289</xdr:row>
      <xdr:rowOff>57150</xdr:rowOff>
    </xdr:from>
    <xdr:to>
      <xdr:col>1</xdr:col>
      <xdr:colOff>1181100</xdr:colOff>
      <xdr:row>289</xdr:row>
      <xdr:rowOff>1381125</xdr:rowOff>
    </xdr:to>
    <xdr:pic>
      <xdr:nvPicPr>
        <xdr:cNvPr id="764091" name="Рисунок 7">
          <a:extLst>
            <a:ext uri="{FF2B5EF4-FFF2-40B4-BE49-F238E27FC236}">
              <a16:creationId xmlns:a16="http://schemas.microsoft.com/office/drawing/2014/main" id="{00000000-0008-0000-0000-0000BB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1887200"/>
          <a:ext cx="1047750" cy="13239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290</xdr:row>
      <xdr:rowOff>19050</xdr:rowOff>
    </xdr:from>
    <xdr:to>
      <xdr:col>1</xdr:col>
      <xdr:colOff>1190625</xdr:colOff>
      <xdr:row>290</xdr:row>
      <xdr:rowOff>1419225</xdr:rowOff>
    </xdr:to>
    <xdr:pic>
      <xdr:nvPicPr>
        <xdr:cNvPr id="764092" name="Рисунок 8">
          <a:extLst>
            <a:ext uri="{FF2B5EF4-FFF2-40B4-BE49-F238E27FC236}">
              <a16:creationId xmlns:a16="http://schemas.microsoft.com/office/drawing/2014/main" id="{00000000-0008-0000-0000-0000BC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268325"/>
          <a:ext cx="1066800" cy="14001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291</xdr:row>
      <xdr:rowOff>57150</xdr:rowOff>
    </xdr:from>
    <xdr:to>
      <xdr:col>1</xdr:col>
      <xdr:colOff>1171575</xdr:colOff>
      <xdr:row>291</xdr:row>
      <xdr:rowOff>1390650</xdr:rowOff>
    </xdr:to>
    <xdr:pic>
      <xdr:nvPicPr>
        <xdr:cNvPr id="764093" name="Рисунок 9">
          <a:extLst>
            <a:ext uri="{FF2B5EF4-FFF2-40B4-BE49-F238E27FC236}">
              <a16:creationId xmlns:a16="http://schemas.microsoft.com/office/drawing/2014/main" id="{00000000-0008-0000-0000-0000BD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4725650"/>
          <a:ext cx="1038225" cy="1333500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292</xdr:row>
      <xdr:rowOff>38100</xdr:rowOff>
    </xdr:from>
    <xdr:to>
      <xdr:col>1</xdr:col>
      <xdr:colOff>1171575</xdr:colOff>
      <xdr:row>292</xdr:row>
      <xdr:rowOff>1400175</xdr:rowOff>
    </xdr:to>
    <xdr:pic>
      <xdr:nvPicPr>
        <xdr:cNvPr id="764094" name="Рисунок 10">
          <a:extLst>
            <a:ext uri="{FF2B5EF4-FFF2-40B4-BE49-F238E27FC236}">
              <a16:creationId xmlns:a16="http://schemas.microsoft.com/office/drawing/2014/main" id="{00000000-0008-0000-0000-0000BE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6125825"/>
          <a:ext cx="1057275" cy="1362075"/>
        </a:xfrm>
        <a:prstGeom prst="rect">
          <a:avLst/>
        </a:prstGeom>
        <a:noFill/>
        <a:ln w="19050">
          <a:solidFill>
            <a:srgbClr val="00B0F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161925</xdr:colOff>
      <xdr:row>824</xdr:row>
      <xdr:rowOff>57150</xdr:rowOff>
    </xdr:from>
    <xdr:to>
      <xdr:col>1</xdr:col>
      <xdr:colOff>1162050</xdr:colOff>
      <xdr:row>824</xdr:row>
      <xdr:rowOff>1390650</xdr:rowOff>
    </xdr:to>
    <xdr:pic>
      <xdr:nvPicPr>
        <xdr:cNvPr id="764095" name="Рисунок 11">
          <a:extLst>
            <a:ext uri="{FF2B5EF4-FFF2-40B4-BE49-F238E27FC236}">
              <a16:creationId xmlns:a16="http://schemas.microsoft.com/office/drawing/2014/main" id="{00000000-0008-0000-0000-0000BF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08859425"/>
          <a:ext cx="1000125" cy="13335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830</xdr:row>
      <xdr:rowOff>38100</xdr:rowOff>
    </xdr:from>
    <xdr:to>
      <xdr:col>1</xdr:col>
      <xdr:colOff>1095375</xdr:colOff>
      <xdr:row>830</xdr:row>
      <xdr:rowOff>1400175</xdr:rowOff>
    </xdr:to>
    <xdr:pic>
      <xdr:nvPicPr>
        <xdr:cNvPr id="764096" name="Рисунок 12">
          <a:extLst>
            <a:ext uri="{FF2B5EF4-FFF2-40B4-BE49-F238E27FC236}">
              <a16:creationId xmlns:a16="http://schemas.microsoft.com/office/drawing/2014/main" id="{00000000-0008-0000-0000-0000C0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18774950"/>
          <a:ext cx="914400" cy="1362075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9525</xdr:colOff>
      <xdr:row>80</xdr:row>
      <xdr:rowOff>38100</xdr:rowOff>
    </xdr:from>
    <xdr:to>
      <xdr:col>8</xdr:col>
      <xdr:colOff>314325</xdr:colOff>
      <xdr:row>80</xdr:row>
      <xdr:rowOff>1466850</xdr:rowOff>
    </xdr:to>
    <xdr:pic>
      <xdr:nvPicPr>
        <xdr:cNvPr id="764115" name="Рисунок 5">
          <a:extLst>
            <a:ext uri="{FF2B5EF4-FFF2-40B4-BE49-F238E27FC236}">
              <a16:creationId xmlns:a16="http://schemas.microsoft.com/office/drawing/2014/main" id="{00000000-0008-0000-0000-0000D3A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8397775"/>
          <a:ext cx="106775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54</xdr:row>
      <xdr:rowOff>57149</xdr:rowOff>
    </xdr:from>
    <xdr:to>
      <xdr:col>1</xdr:col>
      <xdr:colOff>1171575</xdr:colOff>
      <xdr:row>54</xdr:row>
      <xdr:rowOff>1411306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6181724"/>
          <a:ext cx="952500" cy="1354157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1</xdr:col>
      <xdr:colOff>209550</xdr:colOff>
      <xdr:row>59</xdr:row>
      <xdr:rowOff>66675</xdr:rowOff>
    </xdr:from>
    <xdr:to>
      <xdr:col>1</xdr:col>
      <xdr:colOff>1171575</xdr:colOff>
      <xdr:row>59</xdr:row>
      <xdr:rowOff>1409700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14039850"/>
          <a:ext cx="962025" cy="1343025"/>
        </a:xfrm>
        <a:prstGeom prst="rect">
          <a:avLst/>
        </a:prstGeom>
        <a:ln w="19050">
          <a:solidFill>
            <a:srgbClr val="92D050"/>
          </a:solidFill>
        </a:ln>
      </xdr:spPr>
    </xdr:pic>
    <xdr:clientData/>
  </xdr:twoCellAnchor>
  <xdr:twoCellAnchor>
    <xdr:from>
      <xdr:col>1</xdr:col>
      <xdr:colOff>180975</xdr:colOff>
      <xdr:row>58</xdr:row>
      <xdr:rowOff>47625</xdr:rowOff>
    </xdr:from>
    <xdr:to>
      <xdr:col>1</xdr:col>
      <xdr:colOff>1150239</xdr:colOff>
      <xdr:row>58</xdr:row>
      <xdr:rowOff>1391793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2601575"/>
          <a:ext cx="969264" cy="1344168"/>
        </a:xfrm>
        <a:prstGeom prst="rect">
          <a:avLst/>
        </a:prstGeom>
        <a:ln w="19050">
          <a:solidFill>
            <a:srgbClr val="92D050"/>
          </a:solidFill>
        </a:ln>
      </xdr:spPr>
    </xdr:pic>
    <xdr:clientData/>
  </xdr:twoCellAnchor>
  <xdr:twoCellAnchor>
    <xdr:from>
      <xdr:col>1</xdr:col>
      <xdr:colOff>171450</xdr:colOff>
      <xdr:row>57</xdr:row>
      <xdr:rowOff>9525</xdr:rowOff>
    </xdr:from>
    <xdr:to>
      <xdr:col>1</xdr:col>
      <xdr:colOff>1143000</xdr:colOff>
      <xdr:row>57</xdr:row>
      <xdr:rowOff>1352550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1144250"/>
          <a:ext cx="971550" cy="1343025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1</xdr:col>
      <xdr:colOff>190500</xdr:colOff>
      <xdr:row>60</xdr:row>
      <xdr:rowOff>38100</xdr:rowOff>
    </xdr:from>
    <xdr:to>
      <xdr:col>1</xdr:col>
      <xdr:colOff>1162050</xdr:colOff>
      <xdr:row>60</xdr:row>
      <xdr:rowOff>1381125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5430500"/>
          <a:ext cx="971550" cy="1343025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1</xdr:col>
      <xdr:colOff>190500</xdr:colOff>
      <xdr:row>61</xdr:row>
      <xdr:rowOff>57150</xdr:rowOff>
    </xdr:from>
    <xdr:to>
      <xdr:col>1</xdr:col>
      <xdr:colOff>1162050</xdr:colOff>
      <xdr:row>61</xdr:row>
      <xdr:rowOff>1400175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6868775"/>
          <a:ext cx="971550" cy="1343025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1</xdr:col>
      <xdr:colOff>200025</xdr:colOff>
      <xdr:row>62</xdr:row>
      <xdr:rowOff>66675</xdr:rowOff>
    </xdr:from>
    <xdr:to>
      <xdr:col>1</xdr:col>
      <xdr:colOff>1152525</xdr:colOff>
      <xdr:row>62</xdr:row>
      <xdr:rowOff>1409700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18297525"/>
          <a:ext cx="952500" cy="1343025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1</xdr:col>
      <xdr:colOff>180975</xdr:colOff>
      <xdr:row>63</xdr:row>
      <xdr:rowOff>57150</xdr:rowOff>
    </xdr:from>
    <xdr:to>
      <xdr:col>1</xdr:col>
      <xdr:colOff>1143000</xdr:colOff>
      <xdr:row>63</xdr:row>
      <xdr:rowOff>1400175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19707225"/>
          <a:ext cx="962025" cy="1343025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1</xdr:col>
      <xdr:colOff>190500</xdr:colOff>
      <xdr:row>55</xdr:row>
      <xdr:rowOff>57150</xdr:rowOff>
    </xdr:from>
    <xdr:to>
      <xdr:col>1</xdr:col>
      <xdr:colOff>1152525</xdr:colOff>
      <xdr:row>55</xdr:row>
      <xdr:rowOff>1400175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8353425"/>
          <a:ext cx="962025" cy="1343025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1</xdr:col>
      <xdr:colOff>209550</xdr:colOff>
      <xdr:row>56</xdr:row>
      <xdr:rowOff>9525</xdr:rowOff>
    </xdr:from>
    <xdr:to>
      <xdr:col>1</xdr:col>
      <xdr:colOff>1162050</xdr:colOff>
      <xdr:row>56</xdr:row>
      <xdr:rowOff>1352550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9725025"/>
          <a:ext cx="952500" cy="1343025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1</xdr:col>
      <xdr:colOff>152400</xdr:colOff>
      <xdr:row>64</xdr:row>
      <xdr:rowOff>47625</xdr:rowOff>
    </xdr:from>
    <xdr:to>
      <xdr:col>1</xdr:col>
      <xdr:colOff>1133475</xdr:colOff>
      <xdr:row>64</xdr:row>
      <xdr:rowOff>1390650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1116925"/>
          <a:ext cx="981075" cy="1343025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1</xdr:col>
      <xdr:colOff>152400</xdr:colOff>
      <xdr:row>65</xdr:row>
      <xdr:rowOff>28575</xdr:rowOff>
    </xdr:from>
    <xdr:to>
      <xdr:col>1</xdr:col>
      <xdr:colOff>1114425</xdr:colOff>
      <xdr:row>65</xdr:row>
      <xdr:rowOff>1371600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2517100"/>
          <a:ext cx="962025" cy="1343025"/>
        </a:xfrm>
        <a:prstGeom prst="rect">
          <a:avLst/>
        </a:prstGeom>
        <a:ln w="28575">
          <a:solidFill>
            <a:srgbClr val="92D050"/>
          </a:solidFill>
        </a:ln>
      </xdr:spPr>
    </xdr:pic>
    <xdr:clientData/>
  </xdr:twoCellAnchor>
  <xdr:twoCellAnchor>
    <xdr:from>
      <xdr:col>4</xdr:col>
      <xdr:colOff>333375</xdr:colOff>
      <xdr:row>55</xdr:row>
      <xdr:rowOff>0</xdr:rowOff>
    </xdr:from>
    <xdr:to>
      <xdr:col>6</xdr:col>
      <xdr:colOff>0</xdr:colOff>
      <xdr:row>56</xdr:row>
      <xdr:rowOff>19050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8296275"/>
          <a:ext cx="1990725" cy="1438275"/>
        </a:xfrm>
        <a:prstGeom prst="rect">
          <a:avLst/>
        </a:prstGeom>
        <a:ln w="19050">
          <a:solidFill>
            <a:srgbClr val="92D050"/>
          </a:solidFill>
        </a:ln>
      </xdr:spPr>
    </xdr:pic>
    <xdr:clientData/>
  </xdr:twoCellAnchor>
  <xdr:twoCellAnchor>
    <xdr:from>
      <xdr:col>4</xdr:col>
      <xdr:colOff>304800</xdr:colOff>
      <xdr:row>56</xdr:row>
      <xdr:rowOff>76200</xdr:rowOff>
    </xdr:from>
    <xdr:to>
      <xdr:col>6</xdr:col>
      <xdr:colOff>0</xdr:colOff>
      <xdr:row>57</xdr:row>
      <xdr:rowOff>95250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9791700"/>
          <a:ext cx="2019300" cy="1438275"/>
        </a:xfrm>
        <a:prstGeom prst="rect">
          <a:avLst/>
        </a:prstGeom>
        <a:ln w="19050">
          <a:solidFill>
            <a:srgbClr val="92D050"/>
          </a:solidFill>
        </a:ln>
      </xdr:spPr>
    </xdr:pic>
    <xdr:clientData/>
  </xdr:twoCellAnchor>
  <xdr:twoCellAnchor>
    <xdr:from>
      <xdr:col>1</xdr:col>
      <xdr:colOff>171450</xdr:colOff>
      <xdr:row>67</xdr:row>
      <xdr:rowOff>19050</xdr:rowOff>
    </xdr:from>
    <xdr:to>
      <xdr:col>1</xdr:col>
      <xdr:colOff>1200150</xdr:colOff>
      <xdr:row>67</xdr:row>
      <xdr:rowOff>1390650</xdr:rowOff>
    </xdr:to>
    <xdr:pic>
      <xdr:nvPicPr>
        <xdr:cNvPr id="1069" name="Рисунок 88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2361125"/>
          <a:ext cx="102870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69</xdr:row>
      <xdr:rowOff>38100</xdr:rowOff>
    </xdr:from>
    <xdr:to>
      <xdr:col>1</xdr:col>
      <xdr:colOff>1200150</xdr:colOff>
      <xdr:row>69</xdr:row>
      <xdr:rowOff>1409700</xdr:rowOff>
    </xdr:to>
    <xdr:pic>
      <xdr:nvPicPr>
        <xdr:cNvPr id="1070" name="Рисунок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23799400"/>
          <a:ext cx="102870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57</xdr:row>
      <xdr:rowOff>238125</xdr:rowOff>
    </xdr:from>
    <xdr:to>
      <xdr:col>5</xdr:col>
      <xdr:colOff>1719421</xdr:colOff>
      <xdr:row>58</xdr:row>
      <xdr:rowOff>1266826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1" y="11372850"/>
          <a:ext cx="1690845" cy="2447926"/>
        </a:xfrm>
        <a:prstGeom prst="rect">
          <a:avLst/>
        </a:prstGeom>
        <a:ln w="19050">
          <a:solidFill>
            <a:srgbClr val="92D050"/>
          </a:solidFill>
        </a:ln>
      </xdr:spPr>
    </xdr:pic>
    <xdr:clientData/>
  </xdr:twoCellAnchor>
  <xdr:twoCellAnchor>
    <xdr:from>
      <xdr:col>1</xdr:col>
      <xdr:colOff>171450</xdr:colOff>
      <xdr:row>68</xdr:row>
      <xdr:rowOff>38100</xdr:rowOff>
    </xdr:from>
    <xdr:to>
      <xdr:col>1</xdr:col>
      <xdr:colOff>1200150</xdr:colOff>
      <xdr:row>68</xdr:row>
      <xdr:rowOff>1409700</xdr:rowOff>
    </xdr:to>
    <xdr:pic>
      <xdr:nvPicPr>
        <xdr:cNvPr id="1074" name="Рисунок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9517975"/>
          <a:ext cx="1028700" cy="13716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70</xdr:row>
      <xdr:rowOff>12411</xdr:rowOff>
    </xdr:from>
    <xdr:to>
      <xdr:col>1</xdr:col>
      <xdr:colOff>1162050</xdr:colOff>
      <xdr:row>70</xdr:row>
      <xdr:rowOff>1409700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29492286"/>
          <a:ext cx="981075" cy="1397289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>
    <xdr:from>
      <xdr:col>1</xdr:col>
      <xdr:colOff>209550</xdr:colOff>
      <xdr:row>71</xdr:row>
      <xdr:rowOff>38100</xdr:rowOff>
    </xdr:from>
    <xdr:to>
      <xdr:col>1</xdr:col>
      <xdr:colOff>1152525</xdr:colOff>
      <xdr:row>71</xdr:row>
      <xdr:rowOff>1381125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0937200"/>
          <a:ext cx="942975" cy="1343025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>
    <xdr:from>
      <xdr:col>1</xdr:col>
      <xdr:colOff>142875</xdr:colOff>
      <xdr:row>464</xdr:row>
      <xdr:rowOff>38100</xdr:rowOff>
    </xdr:from>
    <xdr:to>
      <xdr:col>1</xdr:col>
      <xdr:colOff>1085850</xdr:colOff>
      <xdr:row>464</xdr:row>
      <xdr:rowOff>1381125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555974250"/>
          <a:ext cx="942975" cy="1343025"/>
        </a:xfrm>
        <a:prstGeom prst="rect">
          <a:avLst/>
        </a:prstGeom>
        <a:ln w="19050">
          <a:solidFill>
            <a:schemeClr val="tx2">
              <a:lumMod val="60000"/>
              <a:lumOff val="40000"/>
            </a:schemeClr>
          </a:solidFill>
        </a:ln>
      </xdr:spPr>
    </xdr:pic>
    <xdr:clientData/>
  </xdr:twoCellAnchor>
  <xdr:twoCellAnchor>
    <xdr:from>
      <xdr:col>1</xdr:col>
      <xdr:colOff>107157</xdr:colOff>
      <xdr:row>960</xdr:row>
      <xdr:rowOff>0</xdr:rowOff>
    </xdr:from>
    <xdr:to>
      <xdr:col>1</xdr:col>
      <xdr:colOff>1209973</xdr:colOff>
      <xdr:row>960</xdr:row>
      <xdr:rowOff>19276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345" y="1257990563"/>
          <a:ext cx="1102816" cy="1400401"/>
        </a:xfrm>
        <a:prstGeom prst="rect">
          <a:avLst/>
        </a:prstGeom>
        <a:ln w="12700">
          <a:solidFill>
            <a:srgbClr val="0070C0"/>
          </a:solidFill>
        </a:ln>
      </xdr:spPr>
    </xdr:pic>
    <xdr:clientData/>
  </xdr:twoCellAnchor>
  <xdr:twoCellAnchor>
    <xdr:from>
      <xdr:col>1</xdr:col>
      <xdr:colOff>190500</xdr:colOff>
      <xdr:row>247</xdr:row>
      <xdr:rowOff>35718</xdr:rowOff>
    </xdr:from>
    <xdr:to>
      <xdr:col>1</xdr:col>
      <xdr:colOff>1190624</xdr:colOff>
      <xdr:row>247</xdr:row>
      <xdr:rowOff>1415199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284440312"/>
          <a:ext cx="1000124" cy="1379481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154781</xdr:colOff>
      <xdr:row>461</xdr:row>
      <xdr:rowOff>47625</xdr:rowOff>
    </xdr:from>
    <xdr:to>
      <xdr:col>1</xdr:col>
      <xdr:colOff>1154906</xdr:colOff>
      <xdr:row>461</xdr:row>
      <xdr:rowOff>1340302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1969" y="552819094"/>
          <a:ext cx="1000125" cy="129267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178593</xdr:colOff>
      <xdr:row>447</xdr:row>
      <xdr:rowOff>47625</xdr:rowOff>
    </xdr:from>
    <xdr:to>
      <xdr:col>1</xdr:col>
      <xdr:colOff>1131093</xdr:colOff>
      <xdr:row>447</xdr:row>
      <xdr:rowOff>1393031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5781" y="535066875"/>
          <a:ext cx="952500" cy="134540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166688</xdr:colOff>
      <xdr:row>437</xdr:row>
      <xdr:rowOff>0</xdr:rowOff>
    </xdr:from>
    <xdr:to>
      <xdr:col>1</xdr:col>
      <xdr:colOff>1126808</xdr:colOff>
      <xdr:row>437</xdr:row>
      <xdr:rowOff>1333500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6" y="571071375"/>
          <a:ext cx="960120" cy="133350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202407</xdr:colOff>
      <xdr:row>473</xdr:row>
      <xdr:rowOff>71437</xdr:rowOff>
    </xdr:from>
    <xdr:to>
      <xdr:col>1</xdr:col>
      <xdr:colOff>1166812</xdr:colOff>
      <xdr:row>473</xdr:row>
      <xdr:rowOff>1357313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95" y="574095562"/>
          <a:ext cx="964405" cy="1285876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202405</xdr:colOff>
      <xdr:row>444</xdr:row>
      <xdr:rowOff>11905</xdr:rowOff>
    </xdr:from>
    <xdr:to>
      <xdr:col>1</xdr:col>
      <xdr:colOff>1178717</xdr:colOff>
      <xdr:row>444</xdr:row>
      <xdr:rowOff>1406636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593" y="531340218"/>
          <a:ext cx="976312" cy="1394731"/>
        </a:xfrm>
        <a:prstGeom prst="rect">
          <a:avLst/>
        </a:prstGeom>
        <a:ln w="19050">
          <a:solidFill>
            <a:srgbClr val="002060"/>
          </a:solidFill>
        </a:ln>
      </xdr:spPr>
    </xdr:pic>
    <xdr:clientData/>
  </xdr:twoCellAnchor>
  <xdr:twoCellAnchor>
    <xdr:from>
      <xdr:col>1</xdr:col>
      <xdr:colOff>83343</xdr:colOff>
      <xdr:row>395</xdr:row>
      <xdr:rowOff>1408307</xdr:rowOff>
    </xdr:from>
    <xdr:to>
      <xdr:col>1</xdr:col>
      <xdr:colOff>1237528</xdr:colOff>
      <xdr:row>397</xdr:row>
      <xdr:rowOff>11906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475753307"/>
          <a:ext cx="1154185" cy="143728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1</xdr:col>
      <xdr:colOff>169718</xdr:colOff>
      <xdr:row>400</xdr:row>
      <xdr:rowOff>47625</xdr:rowOff>
    </xdr:from>
    <xdr:to>
      <xdr:col>1</xdr:col>
      <xdr:colOff>1259681</xdr:colOff>
      <xdr:row>400</xdr:row>
      <xdr:rowOff>1404937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906" y="481476844"/>
          <a:ext cx="1089963" cy="135731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119063</xdr:colOff>
      <xdr:row>401</xdr:row>
      <xdr:rowOff>23812</xdr:rowOff>
    </xdr:from>
    <xdr:to>
      <xdr:col>1</xdr:col>
      <xdr:colOff>1226343</xdr:colOff>
      <xdr:row>401</xdr:row>
      <xdr:rowOff>1402689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482869875"/>
          <a:ext cx="1107280" cy="137887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90199</xdr:colOff>
      <xdr:row>402</xdr:row>
      <xdr:rowOff>23813</xdr:rowOff>
    </xdr:from>
    <xdr:to>
      <xdr:col>1</xdr:col>
      <xdr:colOff>1176338</xdr:colOff>
      <xdr:row>402</xdr:row>
      <xdr:rowOff>1376363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387" y="484286719"/>
          <a:ext cx="1086139" cy="135255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166687</xdr:colOff>
      <xdr:row>182</xdr:row>
      <xdr:rowOff>47625</xdr:rowOff>
    </xdr:from>
    <xdr:to>
      <xdr:col>1</xdr:col>
      <xdr:colOff>1195387</xdr:colOff>
      <xdr:row>182</xdr:row>
      <xdr:rowOff>1404937</xdr:rowOff>
    </xdr:to>
    <xdr:pic>
      <xdr:nvPicPr>
        <xdr:cNvPr id="1060" name="Рисунок 5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87690125"/>
          <a:ext cx="1028700" cy="1357312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119</xdr:row>
      <xdr:rowOff>57150</xdr:rowOff>
    </xdr:from>
    <xdr:to>
      <xdr:col>1</xdr:col>
      <xdr:colOff>1200150</xdr:colOff>
      <xdr:row>119</xdr:row>
      <xdr:rowOff>1333500</xdr:rowOff>
    </xdr:to>
    <xdr:pic>
      <xdr:nvPicPr>
        <xdr:cNvPr id="1046" name="Рисунок 855" descr="Конь Юлий и большие скачки.jpg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2369700"/>
          <a:ext cx="1095375" cy="127635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23812</xdr:colOff>
      <xdr:row>33</xdr:row>
      <xdr:rowOff>35718</xdr:rowOff>
    </xdr:from>
    <xdr:to>
      <xdr:col>1</xdr:col>
      <xdr:colOff>1250156</xdr:colOff>
      <xdr:row>33</xdr:row>
      <xdr:rowOff>869156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34825781"/>
          <a:ext cx="1226344" cy="833438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11906</xdr:colOff>
      <xdr:row>37</xdr:row>
      <xdr:rowOff>23813</xdr:rowOff>
    </xdr:from>
    <xdr:to>
      <xdr:col>1</xdr:col>
      <xdr:colOff>1244572</xdr:colOff>
      <xdr:row>37</xdr:row>
      <xdr:rowOff>916782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94" y="38540532"/>
          <a:ext cx="1232666" cy="892969"/>
        </a:xfrm>
        <a:prstGeom prst="rect">
          <a:avLst/>
        </a:prstGeom>
        <a:ln w="19050">
          <a:solidFill>
            <a:schemeClr val="accent2">
              <a:lumMod val="60000"/>
              <a:lumOff val="40000"/>
            </a:schemeClr>
          </a:solidFill>
        </a:ln>
      </xdr:spPr>
    </xdr:pic>
    <xdr:clientData/>
  </xdr:twoCellAnchor>
  <xdr:twoCellAnchor>
    <xdr:from>
      <xdr:col>1</xdr:col>
      <xdr:colOff>47626</xdr:colOff>
      <xdr:row>40</xdr:row>
      <xdr:rowOff>11908</xdr:rowOff>
    </xdr:from>
    <xdr:to>
      <xdr:col>1</xdr:col>
      <xdr:colOff>1273969</xdr:colOff>
      <xdr:row>40</xdr:row>
      <xdr:rowOff>869156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4" y="41290877"/>
          <a:ext cx="1226343" cy="857248"/>
        </a:xfrm>
        <a:prstGeom prst="rect">
          <a:avLst/>
        </a:prstGeom>
        <a:ln w="19050">
          <a:solidFill>
            <a:schemeClr val="accent2">
              <a:lumMod val="40000"/>
              <a:lumOff val="60000"/>
            </a:schemeClr>
          </a:solidFill>
        </a:ln>
      </xdr:spPr>
    </xdr:pic>
    <xdr:clientData/>
  </xdr:twoCellAnchor>
  <xdr:twoCellAnchor>
    <xdr:from>
      <xdr:col>1</xdr:col>
      <xdr:colOff>142875</xdr:colOff>
      <xdr:row>318</xdr:row>
      <xdr:rowOff>47625</xdr:rowOff>
    </xdr:from>
    <xdr:to>
      <xdr:col>1</xdr:col>
      <xdr:colOff>1202531</xdr:colOff>
      <xdr:row>318</xdr:row>
      <xdr:rowOff>1372841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3" y="379166438"/>
          <a:ext cx="1059656" cy="132521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130968</xdr:colOff>
      <xdr:row>337</xdr:row>
      <xdr:rowOff>59531</xdr:rowOff>
    </xdr:from>
    <xdr:to>
      <xdr:col>1</xdr:col>
      <xdr:colOff>1154906</xdr:colOff>
      <xdr:row>337</xdr:row>
      <xdr:rowOff>1404937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" y="376916156"/>
          <a:ext cx="1023938" cy="1345406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119064</xdr:colOff>
      <xdr:row>340</xdr:row>
      <xdr:rowOff>35720</xdr:rowOff>
    </xdr:from>
    <xdr:to>
      <xdr:col>1</xdr:col>
      <xdr:colOff>1107281</xdr:colOff>
      <xdr:row>340</xdr:row>
      <xdr:rowOff>1404938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2" y="416968783"/>
          <a:ext cx="988217" cy="136921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142874</xdr:colOff>
      <xdr:row>341</xdr:row>
      <xdr:rowOff>47624</xdr:rowOff>
    </xdr:from>
    <xdr:to>
      <xdr:col>1</xdr:col>
      <xdr:colOff>1119187</xdr:colOff>
      <xdr:row>341</xdr:row>
      <xdr:rowOff>1370039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62" y="418397530"/>
          <a:ext cx="976313" cy="132241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83343</xdr:colOff>
      <xdr:row>579</xdr:row>
      <xdr:rowOff>23813</xdr:rowOff>
    </xdr:from>
    <xdr:to>
      <xdr:col>1</xdr:col>
      <xdr:colOff>1197768</xdr:colOff>
      <xdr:row>579</xdr:row>
      <xdr:rowOff>1404938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0531" y="739794844"/>
          <a:ext cx="1114425" cy="1381125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83343</xdr:colOff>
      <xdr:row>596</xdr:row>
      <xdr:rowOff>47624</xdr:rowOff>
    </xdr:from>
    <xdr:to>
      <xdr:col>1</xdr:col>
      <xdr:colOff>1235868</xdr:colOff>
      <xdr:row>596</xdr:row>
      <xdr:rowOff>1414461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763904999"/>
          <a:ext cx="1152525" cy="1366837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59531</xdr:colOff>
      <xdr:row>597</xdr:row>
      <xdr:rowOff>47624</xdr:rowOff>
    </xdr:from>
    <xdr:to>
      <xdr:col>1</xdr:col>
      <xdr:colOff>1238249</xdr:colOff>
      <xdr:row>597</xdr:row>
      <xdr:rowOff>1381125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719" y="764250280"/>
          <a:ext cx="1178718" cy="1333501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133350</xdr:colOff>
      <xdr:row>248</xdr:row>
      <xdr:rowOff>38100</xdr:rowOff>
    </xdr:from>
    <xdr:to>
      <xdr:col>1</xdr:col>
      <xdr:colOff>1200150</xdr:colOff>
      <xdr:row>248</xdr:row>
      <xdr:rowOff>1419225</xdr:rowOff>
    </xdr:to>
    <xdr:pic>
      <xdr:nvPicPr>
        <xdr:cNvPr id="1058" name="Рисунок 542" descr="9785000336885.jpg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86235775"/>
          <a:ext cx="106680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644</xdr:row>
      <xdr:rowOff>35718</xdr:rowOff>
    </xdr:from>
    <xdr:to>
      <xdr:col>1</xdr:col>
      <xdr:colOff>1258094</xdr:colOff>
      <xdr:row>644</xdr:row>
      <xdr:rowOff>952499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834044718"/>
          <a:ext cx="1222375" cy="91678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130969</xdr:colOff>
      <xdr:row>870</xdr:row>
      <xdr:rowOff>16293</xdr:rowOff>
    </xdr:from>
    <xdr:to>
      <xdr:col>1</xdr:col>
      <xdr:colOff>1119187</xdr:colOff>
      <xdr:row>870</xdr:row>
      <xdr:rowOff>1403265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7" y="1097510606"/>
          <a:ext cx="988218" cy="138697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10</xdr:col>
      <xdr:colOff>0</xdr:colOff>
      <xdr:row>156</xdr:row>
      <xdr:rowOff>0</xdr:rowOff>
    </xdr:from>
    <xdr:to>
      <xdr:col>11</xdr:col>
      <xdr:colOff>0</xdr:colOff>
      <xdr:row>157</xdr:row>
      <xdr:rowOff>335620</xdr:rowOff>
    </xdr:to>
    <xdr:pic>
      <xdr:nvPicPr>
        <xdr:cNvPr id="1054" name="Рисунок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3525500" y="154150219"/>
          <a:ext cx="829398" cy="109762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154781</xdr:colOff>
      <xdr:row>516</xdr:row>
      <xdr:rowOff>47625</xdr:rowOff>
    </xdr:from>
    <xdr:to>
      <xdr:col>1</xdr:col>
      <xdr:colOff>1250156</xdr:colOff>
      <xdr:row>516</xdr:row>
      <xdr:rowOff>1364816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654034125"/>
          <a:ext cx="1095375" cy="1317191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119065</xdr:colOff>
      <xdr:row>44</xdr:row>
      <xdr:rowOff>35719</xdr:rowOff>
    </xdr:from>
    <xdr:to>
      <xdr:col>1</xdr:col>
      <xdr:colOff>1170757</xdr:colOff>
      <xdr:row>44</xdr:row>
      <xdr:rowOff>1393031</xdr:rowOff>
    </xdr:to>
    <xdr:pic>
      <xdr:nvPicPr>
        <xdr:cNvPr id="1056" name="Рисунок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3" y="187523438"/>
          <a:ext cx="1051692" cy="135731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107158</xdr:colOff>
      <xdr:row>45</xdr:row>
      <xdr:rowOff>47625</xdr:rowOff>
    </xdr:from>
    <xdr:to>
      <xdr:col>1</xdr:col>
      <xdr:colOff>1148679</xdr:colOff>
      <xdr:row>45</xdr:row>
      <xdr:rowOff>1547812</xdr:rowOff>
    </xdr:to>
    <xdr:pic>
      <xdr:nvPicPr>
        <xdr:cNvPr id="1059" name="Рисунок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6" y="6548438"/>
          <a:ext cx="1041521" cy="1500187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4</xdr:col>
      <xdr:colOff>273844</xdr:colOff>
      <xdr:row>44</xdr:row>
      <xdr:rowOff>380999</xdr:rowOff>
    </xdr:from>
    <xdr:to>
      <xdr:col>6</xdr:col>
      <xdr:colOff>15929</xdr:colOff>
      <xdr:row>45</xdr:row>
      <xdr:rowOff>291910</xdr:rowOff>
    </xdr:to>
    <xdr:pic>
      <xdr:nvPicPr>
        <xdr:cNvPr id="1061" name="Рисунок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0" y="33885187"/>
          <a:ext cx="2004273" cy="1315848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300</xdr:row>
      <xdr:rowOff>71436</xdr:rowOff>
    </xdr:from>
    <xdr:to>
      <xdr:col>1</xdr:col>
      <xdr:colOff>1262062</xdr:colOff>
      <xdr:row>300</xdr:row>
      <xdr:rowOff>1357311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356568374"/>
          <a:ext cx="1226344" cy="128587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47625</xdr:colOff>
      <xdr:row>307</xdr:row>
      <xdr:rowOff>95250</xdr:rowOff>
    </xdr:from>
    <xdr:to>
      <xdr:col>1</xdr:col>
      <xdr:colOff>1273968</xdr:colOff>
      <xdr:row>307</xdr:row>
      <xdr:rowOff>1321593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366510094"/>
          <a:ext cx="1226343" cy="122634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308</xdr:row>
      <xdr:rowOff>71437</xdr:rowOff>
    </xdr:from>
    <xdr:to>
      <xdr:col>1</xdr:col>
      <xdr:colOff>1273969</xdr:colOff>
      <xdr:row>308</xdr:row>
      <xdr:rowOff>1393031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67903125"/>
          <a:ext cx="1250157" cy="1321594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23812</xdr:colOff>
      <xdr:row>296</xdr:row>
      <xdr:rowOff>47625</xdr:rowOff>
    </xdr:from>
    <xdr:to>
      <xdr:col>1</xdr:col>
      <xdr:colOff>1285873</xdr:colOff>
      <xdr:row>296</xdr:row>
      <xdr:rowOff>1309686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350877188"/>
          <a:ext cx="1262061" cy="126206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35719</xdr:colOff>
      <xdr:row>310</xdr:row>
      <xdr:rowOff>71437</xdr:rowOff>
    </xdr:from>
    <xdr:to>
      <xdr:col>1</xdr:col>
      <xdr:colOff>1250156</xdr:colOff>
      <xdr:row>310</xdr:row>
      <xdr:rowOff>1381125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372153656"/>
          <a:ext cx="1214437" cy="130968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119063</xdr:colOff>
      <xdr:row>47</xdr:row>
      <xdr:rowOff>59531</xdr:rowOff>
    </xdr:from>
    <xdr:to>
      <xdr:col>1</xdr:col>
      <xdr:colOff>1226344</xdr:colOff>
      <xdr:row>47</xdr:row>
      <xdr:rowOff>1574006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8893969"/>
          <a:ext cx="1107281" cy="15144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95250</xdr:colOff>
      <xdr:row>48</xdr:row>
      <xdr:rowOff>71438</xdr:rowOff>
    </xdr:from>
    <xdr:to>
      <xdr:col>1</xdr:col>
      <xdr:colOff>1250156</xdr:colOff>
      <xdr:row>48</xdr:row>
      <xdr:rowOff>1576388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8" y="10501313"/>
          <a:ext cx="1154906" cy="1504950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71438</xdr:colOff>
      <xdr:row>49</xdr:row>
      <xdr:rowOff>47625</xdr:rowOff>
    </xdr:from>
    <xdr:to>
      <xdr:col>1</xdr:col>
      <xdr:colOff>1250156</xdr:colOff>
      <xdr:row>49</xdr:row>
      <xdr:rowOff>1552575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2072938"/>
          <a:ext cx="1178718" cy="1504950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59531</xdr:colOff>
      <xdr:row>50</xdr:row>
      <xdr:rowOff>47624</xdr:rowOff>
    </xdr:from>
    <xdr:to>
      <xdr:col>1</xdr:col>
      <xdr:colOff>1231107</xdr:colOff>
      <xdr:row>50</xdr:row>
      <xdr:rowOff>1523999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9" y="13668374"/>
          <a:ext cx="1171576" cy="14763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119062</xdr:colOff>
      <xdr:row>1038</xdr:row>
      <xdr:rowOff>0</xdr:rowOff>
    </xdr:from>
    <xdr:to>
      <xdr:col>1</xdr:col>
      <xdr:colOff>1131093</xdr:colOff>
      <xdr:row>1038</xdr:row>
      <xdr:rowOff>3552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361003438"/>
          <a:ext cx="1012031" cy="142039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107156</xdr:colOff>
      <xdr:row>391</xdr:row>
      <xdr:rowOff>47625</xdr:rowOff>
    </xdr:from>
    <xdr:to>
      <xdr:col>1</xdr:col>
      <xdr:colOff>1197323</xdr:colOff>
      <xdr:row>391</xdr:row>
      <xdr:rowOff>1357312</xdr:rowOff>
    </xdr:to>
    <xdr:pic>
      <xdr:nvPicPr>
        <xdr:cNvPr id="763008" name="Рисунок 763007">
          <a:extLst>
            <a:ext uri="{FF2B5EF4-FFF2-40B4-BE49-F238E27FC236}">
              <a16:creationId xmlns:a16="http://schemas.microsoft.com/office/drawing/2014/main" id="{00000000-0008-0000-0000-000080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4" y="476297625"/>
          <a:ext cx="1090167" cy="1309687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214312</xdr:colOff>
      <xdr:row>497</xdr:row>
      <xdr:rowOff>23812</xdr:rowOff>
    </xdr:from>
    <xdr:to>
      <xdr:col>1</xdr:col>
      <xdr:colOff>1204912</xdr:colOff>
      <xdr:row>497</xdr:row>
      <xdr:rowOff>1571624</xdr:rowOff>
    </xdr:to>
    <xdr:pic>
      <xdr:nvPicPr>
        <xdr:cNvPr id="1048" name="Рисунок 460" descr="9785000335598.jpg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13707656"/>
          <a:ext cx="990600" cy="1547812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166686</xdr:colOff>
      <xdr:row>945</xdr:row>
      <xdr:rowOff>0</xdr:rowOff>
    </xdr:from>
    <xdr:to>
      <xdr:col>1</xdr:col>
      <xdr:colOff>1214435</xdr:colOff>
      <xdr:row>945</xdr:row>
      <xdr:rowOff>15975</xdr:rowOff>
    </xdr:to>
    <xdr:pic>
      <xdr:nvPicPr>
        <xdr:cNvPr id="763009" name="Рисунок 763008">
          <a:extLst>
            <a:ext uri="{FF2B5EF4-FFF2-40B4-BE49-F238E27FC236}">
              <a16:creationId xmlns:a16="http://schemas.microsoft.com/office/drawing/2014/main" id="{00000000-0008-0000-0000-000081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1191172687"/>
          <a:ext cx="1047749" cy="1432819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5</xdr:col>
      <xdr:colOff>1774031</xdr:colOff>
      <xdr:row>196</xdr:row>
      <xdr:rowOff>464344</xdr:rowOff>
    </xdr:from>
    <xdr:to>
      <xdr:col>6</xdr:col>
      <xdr:colOff>677695</xdr:colOff>
      <xdr:row>198</xdr:row>
      <xdr:rowOff>148326</xdr:rowOff>
    </xdr:to>
    <xdr:pic>
      <xdr:nvPicPr>
        <xdr:cNvPr id="1019" name="Рисунок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8501062" y="3488532"/>
          <a:ext cx="832477" cy="106510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166688</xdr:colOff>
      <xdr:row>864</xdr:row>
      <xdr:rowOff>35719</xdr:rowOff>
    </xdr:from>
    <xdr:to>
      <xdr:col>1</xdr:col>
      <xdr:colOff>1178718</xdr:colOff>
      <xdr:row>864</xdr:row>
      <xdr:rowOff>1396432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6" y="1063978219"/>
          <a:ext cx="1012030" cy="136071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154781</xdr:colOff>
      <xdr:row>860</xdr:row>
      <xdr:rowOff>35720</xdr:rowOff>
    </xdr:from>
    <xdr:to>
      <xdr:col>1</xdr:col>
      <xdr:colOff>1071562</xdr:colOff>
      <xdr:row>861</xdr:row>
      <xdr:rowOff>22426</xdr:rowOff>
    </xdr:to>
    <xdr:pic>
      <xdr:nvPicPr>
        <xdr:cNvPr id="763010" name="Рисунок 763009">
          <a:extLst>
            <a:ext uri="{FF2B5EF4-FFF2-40B4-BE49-F238E27FC236}">
              <a16:creationId xmlns:a16="http://schemas.microsoft.com/office/drawing/2014/main" id="{00000000-0008-0000-0000-000082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1074408095"/>
          <a:ext cx="916781" cy="140355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178593</xdr:colOff>
      <xdr:row>443</xdr:row>
      <xdr:rowOff>47625</xdr:rowOff>
    </xdr:from>
    <xdr:to>
      <xdr:col>1</xdr:col>
      <xdr:colOff>1188243</xdr:colOff>
      <xdr:row>443</xdr:row>
      <xdr:rowOff>1402557</xdr:rowOff>
    </xdr:to>
    <xdr:pic>
      <xdr:nvPicPr>
        <xdr:cNvPr id="763012" name="Рисунок 763011">
          <a:extLst>
            <a:ext uri="{FF2B5EF4-FFF2-40B4-BE49-F238E27FC236}">
              <a16:creationId xmlns:a16="http://schemas.microsoft.com/office/drawing/2014/main" id="{00000000-0008-0000-0000-000084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" y="534031031"/>
          <a:ext cx="1009650" cy="135493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202405</xdr:colOff>
      <xdr:row>457</xdr:row>
      <xdr:rowOff>35718</xdr:rowOff>
    </xdr:from>
    <xdr:to>
      <xdr:col>1</xdr:col>
      <xdr:colOff>1212055</xdr:colOff>
      <xdr:row>457</xdr:row>
      <xdr:rowOff>1390650</xdr:rowOff>
    </xdr:to>
    <xdr:pic>
      <xdr:nvPicPr>
        <xdr:cNvPr id="763013" name="Рисунок 763012">
          <a:extLst>
            <a:ext uri="{FF2B5EF4-FFF2-40B4-BE49-F238E27FC236}">
              <a16:creationId xmlns:a16="http://schemas.microsoft.com/office/drawing/2014/main" id="{00000000-0008-0000-0000-000085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3" y="553271531"/>
          <a:ext cx="1009650" cy="1354932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11906</xdr:colOff>
      <xdr:row>31</xdr:row>
      <xdr:rowOff>35719</xdr:rowOff>
    </xdr:from>
    <xdr:to>
      <xdr:col>1</xdr:col>
      <xdr:colOff>1271588</xdr:colOff>
      <xdr:row>31</xdr:row>
      <xdr:rowOff>969169</xdr:rowOff>
    </xdr:to>
    <xdr:pic>
      <xdr:nvPicPr>
        <xdr:cNvPr id="763011" name="Рисунок 763010">
          <a:extLst>
            <a:ext uri="{FF2B5EF4-FFF2-40B4-BE49-F238E27FC236}">
              <a16:creationId xmlns:a16="http://schemas.microsoft.com/office/drawing/2014/main" id="{00000000-0008-0000-0000-00008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094" y="33111282"/>
          <a:ext cx="1259682" cy="933450"/>
        </a:xfrm>
        <a:prstGeom prst="rect">
          <a:avLst/>
        </a:prstGeom>
        <a:ln w="19050">
          <a:solidFill>
            <a:srgbClr val="92D050"/>
          </a:solidFill>
        </a:ln>
      </xdr:spPr>
    </xdr:pic>
    <xdr:clientData/>
  </xdr:twoCellAnchor>
  <xdr:twoCellAnchor>
    <xdr:from>
      <xdr:col>1</xdr:col>
      <xdr:colOff>23813</xdr:colOff>
      <xdr:row>32</xdr:row>
      <xdr:rowOff>59532</xdr:rowOff>
    </xdr:from>
    <xdr:to>
      <xdr:col>1</xdr:col>
      <xdr:colOff>1252922</xdr:colOff>
      <xdr:row>32</xdr:row>
      <xdr:rowOff>919163</xdr:rowOff>
    </xdr:to>
    <xdr:pic>
      <xdr:nvPicPr>
        <xdr:cNvPr id="763014" name="Рисунок 763013">
          <a:extLst>
            <a:ext uri="{FF2B5EF4-FFF2-40B4-BE49-F238E27FC236}">
              <a16:creationId xmlns:a16="http://schemas.microsoft.com/office/drawing/2014/main" id="{00000000-0008-0000-0000-000086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33849470"/>
          <a:ext cx="1229109" cy="859631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59533</xdr:colOff>
      <xdr:row>34</xdr:row>
      <xdr:rowOff>47627</xdr:rowOff>
    </xdr:from>
    <xdr:to>
      <xdr:col>1</xdr:col>
      <xdr:colOff>1255091</xdr:colOff>
      <xdr:row>34</xdr:row>
      <xdr:rowOff>892971</xdr:rowOff>
    </xdr:to>
    <xdr:pic>
      <xdr:nvPicPr>
        <xdr:cNvPr id="763015" name="Рисунок 763014">
          <a:extLst>
            <a:ext uri="{FF2B5EF4-FFF2-40B4-BE49-F238E27FC236}">
              <a16:creationId xmlns:a16="http://schemas.microsoft.com/office/drawing/2014/main" id="{00000000-0008-0000-0000-00008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721" y="35742565"/>
          <a:ext cx="1195558" cy="845344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35720</xdr:colOff>
      <xdr:row>39</xdr:row>
      <xdr:rowOff>47626</xdr:rowOff>
    </xdr:from>
    <xdr:to>
      <xdr:col>1</xdr:col>
      <xdr:colOff>1273968</xdr:colOff>
      <xdr:row>39</xdr:row>
      <xdr:rowOff>892969</xdr:rowOff>
    </xdr:to>
    <xdr:pic>
      <xdr:nvPicPr>
        <xdr:cNvPr id="763016" name="Рисунок 763015">
          <a:extLst>
            <a:ext uri="{FF2B5EF4-FFF2-40B4-BE49-F238E27FC236}">
              <a16:creationId xmlns:a16="http://schemas.microsoft.com/office/drawing/2014/main" id="{00000000-0008-0000-0000-000088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8" y="40397907"/>
          <a:ext cx="1238248" cy="845343"/>
        </a:xfrm>
        <a:prstGeom prst="rect">
          <a:avLst/>
        </a:prstGeom>
        <a:ln w="19050">
          <a:solidFill>
            <a:srgbClr val="FF66FF"/>
          </a:solidFill>
        </a:ln>
      </xdr:spPr>
    </xdr:pic>
    <xdr:clientData/>
  </xdr:twoCellAnchor>
  <xdr:twoCellAnchor editAs="oneCell">
    <xdr:from>
      <xdr:col>1</xdr:col>
      <xdr:colOff>130968</xdr:colOff>
      <xdr:row>1086</xdr:row>
      <xdr:rowOff>23812</xdr:rowOff>
    </xdr:from>
    <xdr:to>
      <xdr:col>1</xdr:col>
      <xdr:colOff>1185365</xdr:colOff>
      <xdr:row>1086</xdr:row>
      <xdr:rowOff>1309687</xdr:rowOff>
    </xdr:to>
    <xdr:pic>
      <xdr:nvPicPr>
        <xdr:cNvPr id="1001" name="Рисунок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156" y="1360812937"/>
          <a:ext cx="1054397" cy="1285875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94066</xdr:colOff>
      <xdr:row>1088</xdr:row>
      <xdr:rowOff>35719</xdr:rowOff>
    </xdr:from>
    <xdr:to>
      <xdr:col>1</xdr:col>
      <xdr:colOff>1114425</xdr:colOff>
      <xdr:row>1088</xdr:row>
      <xdr:rowOff>1374874</xdr:rowOff>
    </xdr:to>
    <xdr:pic>
      <xdr:nvPicPr>
        <xdr:cNvPr id="1003" name="Рисунок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491" y="11437144"/>
          <a:ext cx="1020359" cy="133915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119063</xdr:colOff>
      <xdr:row>1090</xdr:row>
      <xdr:rowOff>23813</xdr:rowOff>
    </xdr:from>
    <xdr:to>
      <xdr:col>1</xdr:col>
      <xdr:colOff>1145005</xdr:colOff>
      <xdr:row>1090</xdr:row>
      <xdr:rowOff>1404938</xdr:rowOff>
    </xdr:to>
    <xdr:pic>
      <xdr:nvPicPr>
        <xdr:cNvPr id="1005" name="Рисунок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488" y="15673388"/>
          <a:ext cx="1025942" cy="138112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 editAs="oneCell">
    <xdr:from>
      <xdr:col>1</xdr:col>
      <xdr:colOff>107158</xdr:colOff>
      <xdr:row>1089</xdr:row>
      <xdr:rowOff>11905</xdr:rowOff>
    </xdr:from>
    <xdr:to>
      <xdr:col>1</xdr:col>
      <xdr:colOff>1101411</xdr:colOff>
      <xdr:row>1089</xdr:row>
      <xdr:rowOff>1273969</xdr:rowOff>
    </xdr:to>
    <xdr:pic>
      <xdr:nvPicPr>
        <xdr:cNvPr id="1007" name="Рисунок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346" y="1377612655"/>
          <a:ext cx="994253" cy="1262064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142878</xdr:colOff>
      <xdr:row>1091</xdr:row>
      <xdr:rowOff>35720</xdr:rowOff>
    </xdr:from>
    <xdr:to>
      <xdr:col>1</xdr:col>
      <xdr:colOff>1131093</xdr:colOff>
      <xdr:row>1091</xdr:row>
      <xdr:rowOff>1381125</xdr:rowOff>
    </xdr:to>
    <xdr:pic>
      <xdr:nvPicPr>
        <xdr:cNvPr id="1008" name="Рисунок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3" y="17104520"/>
          <a:ext cx="988215" cy="1345405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3</xdr:col>
      <xdr:colOff>1746887</xdr:colOff>
      <xdr:row>1089</xdr:row>
      <xdr:rowOff>938210</xdr:rowOff>
    </xdr:from>
    <xdr:to>
      <xdr:col>3</xdr:col>
      <xdr:colOff>3851911</xdr:colOff>
      <xdr:row>1090</xdr:row>
      <xdr:rowOff>881061</xdr:rowOff>
    </xdr:to>
    <xdr:pic>
      <xdr:nvPicPr>
        <xdr:cNvPr id="1009" name="Рисунок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4793" y="1366358866"/>
          <a:ext cx="2105024" cy="1359695"/>
        </a:xfrm>
        <a:prstGeom prst="rect">
          <a:avLst/>
        </a:prstGeom>
      </xdr:spPr>
    </xdr:pic>
    <xdr:clientData/>
  </xdr:twoCellAnchor>
  <xdr:twoCellAnchor>
    <xdr:from>
      <xdr:col>1</xdr:col>
      <xdr:colOff>167193</xdr:colOff>
      <xdr:row>1085</xdr:row>
      <xdr:rowOff>11909</xdr:rowOff>
    </xdr:from>
    <xdr:to>
      <xdr:col>1</xdr:col>
      <xdr:colOff>1178718</xdr:colOff>
      <xdr:row>1085</xdr:row>
      <xdr:rowOff>1404939</xdr:rowOff>
    </xdr:to>
    <xdr:pic>
      <xdr:nvPicPr>
        <xdr:cNvPr id="1010" name="Рисунок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618" y="4679159"/>
          <a:ext cx="1011525" cy="1393030"/>
        </a:xfrm>
        <a:prstGeom prst="rect">
          <a:avLst/>
        </a:prstGeom>
        <a:ln w="19050">
          <a:solidFill>
            <a:srgbClr val="7030A0"/>
          </a:solidFill>
        </a:ln>
      </xdr:spPr>
    </xdr:pic>
    <xdr:clientData/>
  </xdr:twoCellAnchor>
  <xdr:twoCellAnchor>
    <xdr:from>
      <xdr:col>1</xdr:col>
      <xdr:colOff>178592</xdr:colOff>
      <xdr:row>513</xdr:row>
      <xdr:rowOff>20117</xdr:rowOff>
    </xdr:from>
    <xdr:to>
      <xdr:col>1</xdr:col>
      <xdr:colOff>1154905</xdr:colOff>
      <xdr:row>513</xdr:row>
      <xdr:rowOff>1366755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0" y="629074930"/>
          <a:ext cx="976313" cy="134663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133350</xdr:colOff>
      <xdr:row>173</xdr:row>
      <xdr:rowOff>9525</xdr:rowOff>
    </xdr:from>
    <xdr:to>
      <xdr:col>1</xdr:col>
      <xdr:colOff>1181100</xdr:colOff>
      <xdr:row>173</xdr:row>
      <xdr:rowOff>1304925</xdr:rowOff>
    </xdr:to>
    <xdr:pic>
      <xdr:nvPicPr>
        <xdr:cNvPr id="1011" name="Рисунок 884" descr="9785000338117.jpg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78450875"/>
          <a:ext cx="1047750" cy="1295400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142874</xdr:colOff>
      <xdr:row>777</xdr:row>
      <xdr:rowOff>35718</xdr:rowOff>
    </xdr:from>
    <xdr:to>
      <xdr:col>1</xdr:col>
      <xdr:colOff>1095373</xdr:colOff>
      <xdr:row>777</xdr:row>
      <xdr:rowOff>1396431</xdr:rowOff>
    </xdr:to>
    <xdr:pic>
      <xdr:nvPicPr>
        <xdr:cNvPr id="994" name="Рисунок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299" y="936809943"/>
          <a:ext cx="952499" cy="136071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154781</xdr:colOff>
      <xdr:row>256</xdr:row>
      <xdr:rowOff>23813</xdr:rowOff>
    </xdr:from>
    <xdr:to>
      <xdr:col>1</xdr:col>
      <xdr:colOff>1190624</xdr:colOff>
      <xdr:row>256</xdr:row>
      <xdr:rowOff>1364316</xdr:rowOff>
    </xdr:to>
    <xdr:pic>
      <xdr:nvPicPr>
        <xdr:cNvPr id="995" name="Рисунок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69" y="280523157"/>
          <a:ext cx="1035843" cy="134050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142875</xdr:colOff>
      <xdr:row>861</xdr:row>
      <xdr:rowOff>47625</xdr:rowOff>
    </xdr:from>
    <xdr:to>
      <xdr:col>1</xdr:col>
      <xdr:colOff>1107281</xdr:colOff>
      <xdr:row>861</xdr:row>
      <xdr:rowOff>1382315</xdr:rowOff>
    </xdr:to>
    <xdr:pic>
      <xdr:nvPicPr>
        <xdr:cNvPr id="996" name="Рисунок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3" y="1046892750"/>
          <a:ext cx="964406" cy="133469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166686</xdr:colOff>
      <xdr:row>1004</xdr:row>
      <xdr:rowOff>62814</xdr:rowOff>
    </xdr:from>
    <xdr:to>
      <xdr:col>1</xdr:col>
      <xdr:colOff>1107280</xdr:colOff>
      <xdr:row>1004</xdr:row>
      <xdr:rowOff>1360185</xdr:rowOff>
    </xdr:to>
    <xdr:pic>
      <xdr:nvPicPr>
        <xdr:cNvPr id="763017" name="Рисунок 763016">
          <a:extLst>
            <a:ext uri="{FF2B5EF4-FFF2-40B4-BE49-F238E27FC236}">
              <a16:creationId xmlns:a16="http://schemas.microsoft.com/office/drawing/2014/main" id="{00000000-0008-0000-0000-000089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1242468095"/>
          <a:ext cx="940594" cy="1297371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119063</xdr:colOff>
      <xdr:row>1094</xdr:row>
      <xdr:rowOff>35719</xdr:rowOff>
    </xdr:from>
    <xdr:to>
      <xdr:col>1</xdr:col>
      <xdr:colOff>1178719</xdr:colOff>
      <xdr:row>1094</xdr:row>
      <xdr:rowOff>1403017</xdr:rowOff>
    </xdr:to>
    <xdr:pic>
      <xdr:nvPicPr>
        <xdr:cNvPr id="763019" name="Рисунок 763018">
          <a:extLst>
            <a:ext uri="{FF2B5EF4-FFF2-40B4-BE49-F238E27FC236}">
              <a16:creationId xmlns:a16="http://schemas.microsoft.com/office/drawing/2014/main" id="{00000000-0008-0000-0000-00008B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1348466157"/>
          <a:ext cx="1059656" cy="1367298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202406</xdr:colOff>
      <xdr:row>1095</xdr:row>
      <xdr:rowOff>46551</xdr:rowOff>
    </xdr:from>
    <xdr:to>
      <xdr:col>1</xdr:col>
      <xdr:colOff>1095375</xdr:colOff>
      <xdr:row>1095</xdr:row>
      <xdr:rowOff>1381125</xdr:rowOff>
    </xdr:to>
    <xdr:pic>
      <xdr:nvPicPr>
        <xdr:cNvPr id="763020" name="Рисунок 763019">
          <a:extLst>
            <a:ext uri="{FF2B5EF4-FFF2-40B4-BE49-F238E27FC236}">
              <a16:creationId xmlns:a16="http://schemas.microsoft.com/office/drawing/2014/main" id="{00000000-0008-0000-0000-00008C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94" y="1436678489"/>
          <a:ext cx="892969" cy="1334574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>
    <xdr:from>
      <xdr:col>1</xdr:col>
      <xdr:colOff>35718</xdr:colOff>
      <xdr:row>1096</xdr:row>
      <xdr:rowOff>83343</xdr:rowOff>
    </xdr:from>
    <xdr:to>
      <xdr:col>1</xdr:col>
      <xdr:colOff>1238249</xdr:colOff>
      <xdr:row>1096</xdr:row>
      <xdr:rowOff>1329778</xdr:rowOff>
    </xdr:to>
    <xdr:pic>
      <xdr:nvPicPr>
        <xdr:cNvPr id="763021" name="Рисунок 763020">
          <a:extLst>
            <a:ext uri="{FF2B5EF4-FFF2-40B4-BE49-F238E27FC236}">
              <a16:creationId xmlns:a16="http://schemas.microsoft.com/office/drawing/2014/main" id="{00000000-0008-0000-0000-00008D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6" y="1247310656"/>
          <a:ext cx="1202531" cy="1246435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238124</xdr:colOff>
      <xdr:row>168</xdr:row>
      <xdr:rowOff>35718</xdr:rowOff>
    </xdr:from>
    <xdr:to>
      <xdr:col>1</xdr:col>
      <xdr:colOff>1250155</xdr:colOff>
      <xdr:row>168</xdr:row>
      <xdr:rowOff>1281295</xdr:rowOff>
    </xdr:to>
    <xdr:pic>
      <xdr:nvPicPr>
        <xdr:cNvPr id="763022" name="Рисунок 763021">
          <a:extLst>
            <a:ext uri="{FF2B5EF4-FFF2-40B4-BE49-F238E27FC236}">
              <a16:creationId xmlns:a16="http://schemas.microsoft.com/office/drawing/2014/main" id="{00000000-0008-0000-0000-00008E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" y="190988156"/>
          <a:ext cx="1012031" cy="1245577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>
    <xdr:from>
      <xdr:col>1</xdr:col>
      <xdr:colOff>47624</xdr:colOff>
      <xdr:row>274</xdr:row>
      <xdr:rowOff>23813</xdr:rowOff>
    </xdr:from>
    <xdr:to>
      <xdr:col>2</xdr:col>
      <xdr:colOff>3400</xdr:colOff>
      <xdr:row>274</xdr:row>
      <xdr:rowOff>892969</xdr:rowOff>
    </xdr:to>
    <xdr:pic>
      <xdr:nvPicPr>
        <xdr:cNvPr id="763023" name="Рисунок 763022">
          <a:extLst>
            <a:ext uri="{FF2B5EF4-FFF2-40B4-BE49-F238E27FC236}">
              <a16:creationId xmlns:a16="http://schemas.microsoft.com/office/drawing/2014/main" id="{00000000-0008-0000-0000-00008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299870813"/>
          <a:ext cx="1241651" cy="869156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1097</xdr:row>
      <xdr:rowOff>71438</xdr:rowOff>
    </xdr:from>
    <xdr:to>
      <xdr:col>1</xdr:col>
      <xdr:colOff>1154906</xdr:colOff>
      <xdr:row>1097</xdr:row>
      <xdr:rowOff>1368118</xdr:rowOff>
    </xdr:to>
    <xdr:pic>
      <xdr:nvPicPr>
        <xdr:cNvPr id="763024" name="Рисунок 763023">
          <a:extLst>
            <a:ext uri="{FF2B5EF4-FFF2-40B4-BE49-F238E27FC236}">
              <a16:creationId xmlns:a16="http://schemas.microsoft.com/office/drawing/2014/main" id="{00000000-0008-0000-0000-000090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1053417376"/>
          <a:ext cx="964406" cy="1296680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>
    <xdr:from>
      <xdr:col>1</xdr:col>
      <xdr:colOff>238125</xdr:colOff>
      <xdr:row>862</xdr:row>
      <xdr:rowOff>47625</xdr:rowOff>
    </xdr:from>
    <xdr:to>
      <xdr:col>1</xdr:col>
      <xdr:colOff>1154980</xdr:colOff>
      <xdr:row>862</xdr:row>
      <xdr:rowOff>1369218</xdr:rowOff>
    </xdr:to>
    <xdr:pic>
      <xdr:nvPicPr>
        <xdr:cNvPr id="763025" name="Рисунок 763024">
          <a:extLst>
            <a:ext uri="{FF2B5EF4-FFF2-40B4-BE49-F238E27FC236}">
              <a16:creationId xmlns:a16="http://schemas.microsoft.com/office/drawing/2014/main" id="{00000000-0008-0000-0000-000091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3" y="1051976719"/>
          <a:ext cx="916855" cy="1321593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166686</xdr:colOff>
      <xdr:row>1098</xdr:row>
      <xdr:rowOff>34015</xdr:rowOff>
    </xdr:from>
    <xdr:to>
      <xdr:col>1</xdr:col>
      <xdr:colOff>1142999</xdr:colOff>
      <xdr:row>1099</xdr:row>
      <xdr:rowOff>11905</xdr:rowOff>
    </xdr:to>
    <xdr:pic>
      <xdr:nvPicPr>
        <xdr:cNvPr id="763026" name="Рисунок 763025">
          <a:extLst>
            <a:ext uri="{FF2B5EF4-FFF2-40B4-BE49-F238E27FC236}">
              <a16:creationId xmlns:a16="http://schemas.microsoft.com/office/drawing/2014/main" id="{00000000-0008-0000-0000-000092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" y="597930171"/>
          <a:ext cx="976313" cy="139473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238124</xdr:colOff>
      <xdr:row>329</xdr:row>
      <xdr:rowOff>1416842</xdr:rowOff>
    </xdr:from>
    <xdr:to>
      <xdr:col>1</xdr:col>
      <xdr:colOff>1166811</xdr:colOff>
      <xdr:row>330</xdr:row>
      <xdr:rowOff>1350815</xdr:rowOff>
    </xdr:to>
    <xdr:pic>
      <xdr:nvPicPr>
        <xdr:cNvPr id="763027" name="Рисунок 763026">
          <a:extLst>
            <a:ext uri="{FF2B5EF4-FFF2-40B4-BE49-F238E27FC236}">
              <a16:creationId xmlns:a16="http://schemas.microsoft.com/office/drawing/2014/main" id="{00000000-0008-0000-0000-000093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12" y="388965280"/>
          <a:ext cx="928687" cy="1350817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 editAs="oneCell">
    <xdr:from>
      <xdr:col>1</xdr:col>
      <xdr:colOff>154782</xdr:colOff>
      <xdr:row>1100</xdr:row>
      <xdr:rowOff>11906</xdr:rowOff>
    </xdr:from>
    <xdr:to>
      <xdr:col>1</xdr:col>
      <xdr:colOff>1143000</xdr:colOff>
      <xdr:row>1100</xdr:row>
      <xdr:rowOff>1398879</xdr:rowOff>
    </xdr:to>
    <xdr:pic>
      <xdr:nvPicPr>
        <xdr:cNvPr id="763030" name="Рисунок 763029">
          <a:extLst>
            <a:ext uri="{FF2B5EF4-FFF2-40B4-BE49-F238E27FC236}">
              <a16:creationId xmlns:a16="http://schemas.microsoft.com/office/drawing/2014/main" id="{00000000-0008-0000-0000-000096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70" y="1437036750"/>
          <a:ext cx="988218" cy="1386973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1</xdr:col>
      <xdr:colOff>130968</xdr:colOff>
      <xdr:row>1101</xdr:row>
      <xdr:rowOff>23812</xdr:rowOff>
    </xdr:from>
    <xdr:to>
      <xdr:col>1</xdr:col>
      <xdr:colOff>1166811</xdr:colOff>
      <xdr:row>1101</xdr:row>
      <xdr:rowOff>1393522</xdr:rowOff>
    </xdr:to>
    <xdr:pic>
      <xdr:nvPicPr>
        <xdr:cNvPr id="763031" name="Рисунок 763030">
          <a:extLst>
            <a:ext uri="{FF2B5EF4-FFF2-40B4-BE49-F238E27FC236}">
              <a16:creationId xmlns:a16="http://schemas.microsoft.com/office/drawing/2014/main" id="{00000000-0008-0000-0000-000097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1113424875"/>
          <a:ext cx="1035843" cy="1369710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35719</xdr:colOff>
      <xdr:row>1102</xdr:row>
      <xdr:rowOff>107156</xdr:rowOff>
    </xdr:from>
    <xdr:to>
      <xdr:col>2</xdr:col>
      <xdr:colOff>0</xdr:colOff>
      <xdr:row>1102</xdr:row>
      <xdr:rowOff>1357312</xdr:rowOff>
    </xdr:to>
    <xdr:pic>
      <xdr:nvPicPr>
        <xdr:cNvPr id="763032" name="Рисунок 763031">
          <a:extLst>
            <a:ext uri="{FF2B5EF4-FFF2-40B4-BE49-F238E27FC236}">
              <a16:creationId xmlns:a16="http://schemas.microsoft.com/office/drawing/2014/main" id="{00000000-0008-0000-0000-000098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907" y="881372062"/>
          <a:ext cx="1250156" cy="1250156"/>
        </a:xfrm>
        <a:prstGeom prst="rect">
          <a:avLst/>
        </a:prstGeom>
      </xdr:spPr>
    </xdr:pic>
    <xdr:clientData/>
  </xdr:twoCellAnchor>
  <xdr:twoCellAnchor>
    <xdr:from>
      <xdr:col>1</xdr:col>
      <xdr:colOff>23812</xdr:colOff>
      <xdr:row>36</xdr:row>
      <xdr:rowOff>35716</xdr:rowOff>
    </xdr:from>
    <xdr:to>
      <xdr:col>1</xdr:col>
      <xdr:colOff>1238250</xdr:colOff>
      <xdr:row>36</xdr:row>
      <xdr:rowOff>869155</xdr:rowOff>
    </xdr:to>
    <xdr:pic>
      <xdr:nvPicPr>
        <xdr:cNvPr id="1013" name="Рисунок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37623747"/>
          <a:ext cx="1214438" cy="833439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47625</xdr:colOff>
      <xdr:row>38</xdr:row>
      <xdr:rowOff>71437</xdr:rowOff>
    </xdr:from>
    <xdr:to>
      <xdr:col>2</xdr:col>
      <xdr:colOff>0</xdr:colOff>
      <xdr:row>38</xdr:row>
      <xdr:rowOff>892969</xdr:rowOff>
    </xdr:to>
    <xdr:pic>
      <xdr:nvPicPr>
        <xdr:cNvPr id="1014" name="Рисунок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813" y="39516843"/>
          <a:ext cx="1238250" cy="821532"/>
        </a:xfrm>
        <a:prstGeom prst="rect">
          <a:avLst/>
        </a:prstGeom>
        <a:ln w="19050">
          <a:solidFill>
            <a:srgbClr val="00FF00"/>
          </a:solidFill>
        </a:ln>
      </xdr:spPr>
    </xdr:pic>
    <xdr:clientData/>
  </xdr:twoCellAnchor>
  <xdr:twoCellAnchor>
    <xdr:from>
      <xdr:col>1</xdr:col>
      <xdr:colOff>59530</xdr:colOff>
      <xdr:row>42</xdr:row>
      <xdr:rowOff>35719</xdr:rowOff>
    </xdr:from>
    <xdr:to>
      <xdr:col>2</xdr:col>
      <xdr:colOff>15306</xdr:colOff>
      <xdr:row>42</xdr:row>
      <xdr:rowOff>857250</xdr:rowOff>
    </xdr:to>
    <xdr:pic>
      <xdr:nvPicPr>
        <xdr:cNvPr id="1015" name="Рисунок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6718" y="43124438"/>
          <a:ext cx="1241651" cy="821531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11907</xdr:colOff>
      <xdr:row>601</xdr:row>
      <xdr:rowOff>71437</xdr:rowOff>
    </xdr:from>
    <xdr:to>
      <xdr:col>1</xdr:col>
      <xdr:colOff>1281907</xdr:colOff>
      <xdr:row>601</xdr:row>
      <xdr:rowOff>976312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5" y="736294406"/>
          <a:ext cx="1270000" cy="904875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>
    <xdr:from>
      <xdr:col>1</xdr:col>
      <xdr:colOff>1</xdr:colOff>
      <xdr:row>608</xdr:row>
      <xdr:rowOff>47625</xdr:rowOff>
    </xdr:from>
    <xdr:to>
      <xdr:col>1</xdr:col>
      <xdr:colOff>1264527</xdr:colOff>
      <xdr:row>608</xdr:row>
      <xdr:rowOff>964406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9" y="743438156"/>
          <a:ext cx="1264526" cy="916781"/>
        </a:xfrm>
        <a:prstGeom prst="rect">
          <a:avLst/>
        </a:prstGeom>
        <a:ln w="19050">
          <a:solidFill>
            <a:srgbClr val="00B050"/>
          </a:solidFill>
        </a:ln>
      </xdr:spPr>
    </xdr:pic>
    <xdr:clientData/>
  </xdr:twoCellAnchor>
  <xdr:twoCellAnchor>
    <xdr:from>
      <xdr:col>1</xdr:col>
      <xdr:colOff>23813</xdr:colOff>
      <xdr:row>35</xdr:row>
      <xdr:rowOff>35719</xdr:rowOff>
    </xdr:from>
    <xdr:to>
      <xdr:col>1</xdr:col>
      <xdr:colOff>1262063</xdr:colOff>
      <xdr:row>35</xdr:row>
      <xdr:rowOff>902494</xdr:rowOff>
    </xdr:to>
    <xdr:pic>
      <xdr:nvPicPr>
        <xdr:cNvPr id="1006" name="Рисунок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36695063"/>
          <a:ext cx="1238250" cy="866775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211544</xdr:colOff>
      <xdr:row>452</xdr:row>
      <xdr:rowOff>35719</xdr:rowOff>
    </xdr:from>
    <xdr:to>
      <xdr:col>1</xdr:col>
      <xdr:colOff>1166813</xdr:colOff>
      <xdr:row>452</xdr:row>
      <xdr:rowOff>1404938</xdr:rowOff>
    </xdr:to>
    <xdr:pic>
      <xdr:nvPicPr>
        <xdr:cNvPr id="1021" name="Рисунок 1020" descr="Машины нашего города 9785000336250.jpg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5" cstate="print"/>
        <a:stretch>
          <a:fillRect/>
        </a:stretch>
      </xdr:blipFill>
      <xdr:spPr>
        <a:xfrm>
          <a:off x="568732" y="538317282"/>
          <a:ext cx="955269" cy="1369219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211544</xdr:colOff>
      <xdr:row>452</xdr:row>
      <xdr:rowOff>35719</xdr:rowOff>
    </xdr:from>
    <xdr:to>
      <xdr:col>1</xdr:col>
      <xdr:colOff>1240244</xdr:colOff>
      <xdr:row>452</xdr:row>
      <xdr:rowOff>1397794</xdr:rowOff>
    </xdr:to>
    <xdr:pic>
      <xdr:nvPicPr>
        <xdr:cNvPr id="1016" name="Рисунок 419" descr="9785000336250.jpg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732" y="538317282"/>
          <a:ext cx="1028700" cy="1362075"/>
        </a:xfrm>
        <a:prstGeom prst="rect">
          <a:avLst/>
        </a:prstGeom>
        <a:noFill/>
        <a:ln w="19050">
          <a:solidFill>
            <a:srgbClr val="1A22C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178594</xdr:colOff>
      <xdr:row>446</xdr:row>
      <xdr:rowOff>35719</xdr:rowOff>
    </xdr:from>
    <xdr:to>
      <xdr:col>1</xdr:col>
      <xdr:colOff>1207294</xdr:colOff>
      <xdr:row>446</xdr:row>
      <xdr:rowOff>1407319</xdr:rowOff>
    </xdr:to>
    <xdr:pic>
      <xdr:nvPicPr>
        <xdr:cNvPr id="1018" name="Рисунок 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2" y="529816219"/>
          <a:ext cx="1028700" cy="1371600"/>
        </a:xfrm>
        <a:prstGeom prst="rect">
          <a:avLst/>
        </a:prstGeom>
        <a:noFill/>
        <a:ln w="19050">
          <a:solidFill>
            <a:srgbClr val="0070C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35719</xdr:colOff>
      <xdr:row>41</xdr:row>
      <xdr:rowOff>59532</xdr:rowOff>
    </xdr:from>
    <xdr:to>
      <xdr:col>1</xdr:col>
      <xdr:colOff>1262062</xdr:colOff>
      <xdr:row>41</xdr:row>
      <xdr:rowOff>857250</xdr:rowOff>
    </xdr:to>
    <xdr:pic>
      <xdr:nvPicPr>
        <xdr:cNvPr id="1022" name="Рисунок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7" y="42243376"/>
          <a:ext cx="1226343" cy="797718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>
    <xdr:from>
      <xdr:col>1</xdr:col>
      <xdr:colOff>119063</xdr:colOff>
      <xdr:row>1028</xdr:row>
      <xdr:rowOff>0</xdr:rowOff>
    </xdr:from>
    <xdr:to>
      <xdr:col>1</xdr:col>
      <xdr:colOff>1176338</xdr:colOff>
      <xdr:row>1028</xdr:row>
      <xdr:rowOff>1400175</xdr:rowOff>
    </xdr:to>
    <xdr:pic>
      <xdr:nvPicPr>
        <xdr:cNvPr id="1023" name="Рисунок 887" descr="9785912825361.jpg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1" y="1349847281"/>
          <a:ext cx="10572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47624</xdr:colOff>
      <xdr:row>1099</xdr:row>
      <xdr:rowOff>202406</xdr:rowOff>
    </xdr:from>
    <xdr:to>
      <xdr:col>1</xdr:col>
      <xdr:colOff>1272265</xdr:colOff>
      <xdr:row>1099</xdr:row>
      <xdr:rowOff>964405</xdr:rowOff>
    </xdr:to>
    <xdr:pic>
      <xdr:nvPicPr>
        <xdr:cNvPr id="1004" name="Рисунок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1436072344"/>
          <a:ext cx="1224641" cy="761999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142872</xdr:colOff>
      <xdr:row>1104</xdr:row>
      <xdr:rowOff>73490</xdr:rowOff>
    </xdr:from>
    <xdr:to>
      <xdr:col>1</xdr:col>
      <xdr:colOff>1131091</xdr:colOff>
      <xdr:row>1104</xdr:row>
      <xdr:rowOff>1381125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0" y="1442122771"/>
          <a:ext cx="988219" cy="1307635"/>
        </a:xfrm>
        <a:prstGeom prst="rect">
          <a:avLst/>
        </a:prstGeom>
        <a:ln w="28575">
          <a:solidFill>
            <a:srgbClr val="FFFF00"/>
          </a:solidFill>
        </a:ln>
      </xdr:spPr>
    </xdr:pic>
    <xdr:clientData/>
  </xdr:twoCellAnchor>
  <xdr:twoCellAnchor editAs="oneCell">
    <xdr:from>
      <xdr:col>1</xdr:col>
      <xdr:colOff>83344</xdr:colOff>
      <xdr:row>1105</xdr:row>
      <xdr:rowOff>119062</xdr:rowOff>
    </xdr:from>
    <xdr:to>
      <xdr:col>1</xdr:col>
      <xdr:colOff>1250156</xdr:colOff>
      <xdr:row>1105</xdr:row>
      <xdr:rowOff>1285874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2" y="1443585187"/>
          <a:ext cx="1166812" cy="1166812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1</xdr:col>
      <xdr:colOff>23813</xdr:colOff>
      <xdr:row>1106</xdr:row>
      <xdr:rowOff>262533</xdr:rowOff>
    </xdr:from>
    <xdr:to>
      <xdr:col>2</xdr:col>
      <xdr:colOff>18332</xdr:colOff>
      <xdr:row>1106</xdr:row>
      <xdr:rowOff>1166811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1445145502"/>
          <a:ext cx="1280394" cy="904278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1</xdr:col>
      <xdr:colOff>71437</xdr:colOff>
      <xdr:row>347</xdr:row>
      <xdr:rowOff>96441</xdr:rowOff>
    </xdr:from>
    <xdr:to>
      <xdr:col>2</xdr:col>
      <xdr:colOff>-1</xdr:colOff>
      <xdr:row>347</xdr:row>
      <xdr:rowOff>928687</xdr:rowOff>
    </xdr:to>
    <xdr:pic>
      <xdr:nvPicPr>
        <xdr:cNvPr id="763018" name="Рисунок 763017">
          <a:extLst>
            <a:ext uri="{FF2B5EF4-FFF2-40B4-BE49-F238E27FC236}">
              <a16:creationId xmlns:a16="http://schemas.microsoft.com/office/drawing/2014/main" id="{00000000-0008-0000-0000-00008A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453665035"/>
          <a:ext cx="1214437" cy="832246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</xdr:colOff>
      <xdr:row>1109</xdr:row>
      <xdr:rowOff>83344</xdr:rowOff>
    </xdr:from>
    <xdr:to>
      <xdr:col>1</xdr:col>
      <xdr:colOff>1071561</xdr:colOff>
      <xdr:row>1109</xdr:row>
      <xdr:rowOff>1384524</xdr:rowOff>
    </xdr:to>
    <xdr:pic>
      <xdr:nvPicPr>
        <xdr:cNvPr id="763033" name="Рисунок 763032">
          <a:extLst>
            <a:ext uri="{FF2B5EF4-FFF2-40B4-BE49-F238E27FC236}">
              <a16:creationId xmlns:a16="http://schemas.microsoft.com/office/drawing/2014/main" id="{00000000-0008-0000-0000-000099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450752750"/>
          <a:ext cx="952499" cy="1301180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 editAs="oneCell">
    <xdr:from>
      <xdr:col>1</xdr:col>
      <xdr:colOff>119062</xdr:colOff>
      <xdr:row>1110</xdr:row>
      <xdr:rowOff>35719</xdr:rowOff>
    </xdr:from>
    <xdr:to>
      <xdr:col>1</xdr:col>
      <xdr:colOff>1083468</xdr:colOff>
      <xdr:row>1110</xdr:row>
      <xdr:rowOff>1402040</xdr:rowOff>
    </xdr:to>
    <xdr:pic>
      <xdr:nvPicPr>
        <xdr:cNvPr id="763034" name="Рисунок 763033">
          <a:extLst>
            <a:ext uri="{FF2B5EF4-FFF2-40B4-BE49-F238E27FC236}">
              <a16:creationId xmlns:a16="http://schemas.microsoft.com/office/drawing/2014/main" id="{00000000-0008-0000-0000-00009A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452121969"/>
          <a:ext cx="964406" cy="1366321"/>
        </a:xfrm>
        <a:prstGeom prst="rect">
          <a:avLst/>
        </a:prstGeom>
        <a:ln w="19050">
          <a:solidFill>
            <a:srgbClr val="FFFF00"/>
          </a:solidFill>
        </a:ln>
      </xdr:spPr>
    </xdr:pic>
    <xdr:clientData/>
  </xdr:twoCellAnchor>
  <xdr:twoCellAnchor editAs="oneCell">
    <xdr:from>
      <xdr:col>1</xdr:col>
      <xdr:colOff>107155</xdr:colOff>
      <xdr:row>1111</xdr:row>
      <xdr:rowOff>47624</xdr:rowOff>
    </xdr:from>
    <xdr:to>
      <xdr:col>1</xdr:col>
      <xdr:colOff>1059654</xdr:colOff>
      <xdr:row>1111</xdr:row>
      <xdr:rowOff>1408337</xdr:rowOff>
    </xdr:to>
    <xdr:pic>
      <xdr:nvPicPr>
        <xdr:cNvPr id="763035" name="Рисунок 763034">
          <a:extLst>
            <a:ext uri="{FF2B5EF4-FFF2-40B4-BE49-F238E27FC236}">
              <a16:creationId xmlns:a16="http://schemas.microsoft.com/office/drawing/2014/main" id="{00000000-0008-0000-0000-00009B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343" y="1453550718"/>
          <a:ext cx="952499" cy="1360713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 editAs="oneCell">
    <xdr:from>
      <xdr:col>1</xdr:col>
      <xdr:colOff>95249</xdr:colOff>
      <xdr:row>1112</xdr:row>
      <xdr:rowOff>-1</xdr:rowOff>
    </xdr:from>
    <xdr:to>
      <xdr:col>1</xdr:col>
      <xdr:colOff>1119186</xdr:colOff>
      <xdr:row>1112</xdr:row>
      <xdr:rowOff>1412326</xdr:rowOff>
    </xdr:to>
    <xdr:pic>
      <xdr:nvPicPr>
        <xdr:cNvPr id="763036" name="Рисунок 763035">
          <a:extLst>
            <a:ext uri="{FF2B5EF4-FFF2-40B4-BE49-F238E27FC236}">
              <a16:creationId xmlns:a16="http://schemas.microsoft.com/office/drawing/2014/main" id="{00000000-0008-0000-0000-00009C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" y="1454919937"/>
          <a:ext cx="1023937" cy="1412327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</xdr:colOff>
      <xdr:row>0</xdr:row>
      <xdr:rowOff>35718</xdr:rowOff>
    </xdr:from>
    <xdr:to>
      <xdr:col>10</xdr:col>
      <xdr:colOff>86032</xdr:colOff>
      <xdr:row>3</xdr:row>
      <xdr:rowOff>11905</xdr:rowOff>
    </xdr:to>
    <xdr:pic>
      <xdr:nvPicPr>
        <xdr:cNvPr id="763037" name="Рисунок 763036">
          <a:extLst>
            <a:ext uri="{FF2B5EF4-FFF2-40B4-BE49-F238E27FC236}">
              <a16:creationId xmlns:a16="http://schemas.microsoft.com/office/drawing/2014/main" id="{00000000-0008-0000-0000-00009D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35718"/>
          <a:ext cx="12885252" cy="1500187"/>
        </a:xfrm>
        <a:prstGeom prst="rect">
          <a:avLst/>
        </a:prstGeom>
      </xdr:spPr>
    </xdr:pic>
    <xdr:clientData/>
  </xdr:twoCellAnchor>
  <xdr:twoCellAnchor>
    <xdr:from>
      <xdr:col>1</xdr:col>
      <xdr:colOff>133350</xdr:colOff>
      <xdr:row>178</xdr:row>
      <xdr:rowOff>28575</xdr:rowOff>
    </xdr:from>
    <xdr:to>
      <xdr:col>1</xdr:col>
      <xdr:colOff>1209675</xdr:colOff>
      <xdr:row>178</xdr:row>
      <xdr:rowOff>1314450</xdr:rowOff>
    </xdr:to>
    <xdr:pic>
      <xdr:nvPicPr>
        <xdr:cNvPr id="1017" name="Рисунок 910" descr="9785000338148.jpg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3422925"/>
          <a:ext cx="1076325" cy="1285875"/>
        </a:xfrm>
        <a:prstGeom prst="rect">
          <a:avLst/>
        </a:prstGeom>
        <a:noFill/>
        <a:ln w="19050">
          <a:solidFill>
            <a:srgbClr val="00B05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1091</xdr:row>
      <xdr:rowOff>1333500</xdr:rowOff>
    </xdr:from>
    <xdr:to>
      <xdr:col>10</xdr:col>
      <xdr:colOff>190500</xdr:colOff>
      <xdr:row>1094</xdr:row>
      <xdr:rowOff>140579</xdr:rowOff>
    </xdr:to>
    <xdr:pic>
      <xdr:nvPicPr>
        <xdr:cNvPr id="1012" name="Рисунок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>
          <a:off x="12143540" y="1380351094"/>
          <a:ext cx="1286710" cy="8549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4</xdr:col>
      <xdr:colOff>120650</xdr:colOff>
      <xdr:row>285</xdr:row>
      <xdr:rowOff>750741</xdr:rowOff>
    </xdr:from>
    <xdr:to>
      <xdr:col>6</xdr:col>
      <xdr:colOff>11477</xdr:colOff>
      <xdr:row>286</xdr:row>
      <xdr:rowOff>698500</xdr:rowOff>
    </xdr:to>
    <xdr:pic>
      <xdr:nvPicPr>
        <xdr:cNvPr id="1020" name="Рисунок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4306" y="346698741"/>
          <a:ext cx="2295890" cy="1364603"/>
        </a:xfrm>
        <a:prstGeom prst="rect">
          <a:avLst/>
        </a:prstGeom>
      </xdr:spPr>
    </xdr:pic>
    <xdr:clientData/>
  </xdr:twoCellAnchor>
  <xdr:twoCellAnchor>
    <xdr:from>
      <xdr:col>1</xdr:col>
      <xdr:colOff>95250</xdr:colOff>
      <xdr:row>924</xdr:row>
      <xdr:rowOff>9525</xdr:rowOff>
    </xdr:from>
    <xdr:to>
      <xdr:col>1</xdr:col>
      <xdr:colOff>1238250</xdr:colOff>
      <xdr:row>924</xdr:row>
      <xdr:rowOff>1381125</xdr:rowOff>
    </xdr:to>
    <xdr:pic>
      <xdr:nvPicPr>
        <xdr:cNvPr id="1027" name="Рисунок 670" descr="9785912824814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6891338"/>
          <a:ext cx="11430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927</xdr:row>
      <xdr:rowOff>28575</xdr:rowOff>
    </xdr:from>
    <xdr:to>
      <xdr:col>1</xdr:col>
      <xdr:colOff>1238250</xdr:colOff>
      <xdr:row>927</xdr:row>
      <xdr:rowOff>1390650</xdr:rowOff>
    </xdr:to>
    <xdr:pic>
      <xdr:nvPicPr>
        <xdr:cNvPr id="1044" name="Рисунок 672" descr="9785912823831.jpg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3" y="11160919"/>
          <a:ext cx="11334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925</xdr:row>
      <xdr:rowOff>28575</xdr:rowOff>
    </xdr:from>
    <xdr:to>
      <xdr:col>1</xdr:col>
      <xdr:colOff>1228725</xdr:colOff>
      <xdr:row>925</xdr:row>
      <xdr:rowOff>1409700</xdr:rowOff>
    </xdr:to>
    <xdr:pic>
      <xdr:nvPicPr>
        <xdr:cNvPr id="1045" name="Рисунок 673" descr="9785912828027.jpg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3" y="8327231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926</xdr:row>
      <xdr:rowOff>9525</xdr:rowOff>
    </xdr:from>
    <xdr:to>
      <xdr:col>1</xdr:col>
      <xdr:colOff>1266825</xdr:colOff>
      <xdr:row>926</xdr:row>
      <xdr:rowOff>1390650</xdr:rowOff>
    </xdr:to>
    <xdr:pic>
      <xdr:nvPicPr>
        <xdr:cNvPr id="1047" name="Рисунок 677" descr="9785912828010.jpg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9725025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928</xdr:row>
      <xdr:rowOff>0</xdr:rowOff>
    </xdr:from>
    <xdr:to>
      <xdr:col>1</xdr:col>
      <xdr:colOff>1276350</xdr:colOff>
      <xdr:row>928</xdr:row>
      <xdr:rowOff>1371600</xdr:rowOff>
    </xdr:to>
    <xdr:pic>
      <xdr:nvPicPr>
        <xdr:cNvPr id="1049" name="Рисунок 678" descr="9785000336847.jpg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12549188"/>
          <a:ext cx="11049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923</xdr:row>
      <xdr:rowOff>9525</xdr:rowOff>
    </xdr:from>
    <xdr:to>
      <xdr:col>1</xdr:col>
      <xdr:colOff>1266825</xdr:colOff>
      <xdr:row>923</xdr:row>
      <xdr:rowOff>1390650</xdr:rowOff>
    </xdr:to>
    <xdr:pic>
      <xdr:nvPicPr>
        <xdr:cNvPr id="1050" name="Рисунок 681" descr="9785912827976.jpg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5474494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938</xdr:row>
      <xdr:rowOff>9525</xdr:rowOff>
    </xdr:from>
    <xdr:to>
      <xdr:col>1</xdr:col>
      <xdr:colOff>1200150</xdr:colOff>
      <xdr:row>938</xdr:row>
      <xdr:rowOff>1381125</xdr:rowOff>
    </xdr:to>
    <xdr:pic>
      <xdr:nvPicPr>
        <xdr:cNvPr id="1051" name="Рисунок 688" descr="9785912823244.jpg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14773275"/>
          <a:ext cx="1066800" cy="1371600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991</xdr:row>
      <xdr:rowOff>9525</xdr:rowOff>
    </xdr:from>
    <xdr:to>
      <xdr:col>1</xdr:col>
      <xdr:colOff>1219200</xdr:colOff>
      <xdr:row>991</xdr:row>
      <xdr:rowOff>1390650</xdr:rowOff>
    </xdr:to>
    <xdr:pic>
      <xdr:nvPicPr>
        <xdr:cNvPr id="1052" name="Рисунок 637" descr="9785912828614.jpg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7285494"/>
          <a:ext cx="1123950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992</xdr:row>
      <xdr:rowOff>9525</xdr:rowOff>
    </xdr:from>
    <xdr:to>
      <xdr:col>1</xdr:col>
      <xdr:colOff>1228725</xdr:colOff>
      <xdr:row>992</xdr:row>
      <xdr:rowOff>1409700</xdr:rowOff>
    </xdr:to>
    <xdr:pic>
      <xdr:nvPicPr>
        <xdr:cNvPr id="1053" name="Рисунок 643" descr="9785912827013.jpg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18702338"/>
          <a:ext cx="1133475" cy="14001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104775</xdr:colOff>
      <xdr:row>993</xdr:row>
      <xdr:rowOff>9525</xdr:rowOff>
    </xdr:from>
    <xdr:to>
      <xdr:col>1</xdr:col>
      <xdr:colOff>1219200</xdr:colOff>
      <xdr:row>993</xdr:row>
      <xdr:rowOff>1371600</xdr:rowOff>
    </xdr:to>
    <xdr:pic>
      <xdr:nvPicPr>
        <xdr:cNvPr id="1055" name="Рисунок 646" descr="9785912828621.jpg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3" y="20119181"/>
          <a:ext cx="111442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994</xdr:row>
      <xdr:rowOff>38100</xdr:rowOff>
    </xdr:from>
    <xdr:to>
      <xdr:col>1</xdr:col>
      <xdr:colOff>1228725</xdr:colOff>
      <xdr:row>994</xdr:row>
      <xdr:rowOff>1400175</xdr:rowOff>
    </xdr:to>
    <xdr:pic>
      <xdr:nvPicPr>
        <xdr:cNvPr id="1057" name="Рисунок 647" descr="9785912828546.jpg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21564600"/>
          <a:ext cx="1095375" cy="136207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1012</xdr:row>
      <xdr:rowOff>9525</xdr:rowOff>
    </xdr:from>
    <xdr:to>
      <xdr:col>1</xdr:col>
      <xdr:colOff>1247775</xdr:colOff>
      <xdr:row>1012</xdr:row>
      <xdr:rowOff>1390650</xdr:rowOff>
    </xdr:to>
    <xdr:pic>
      <xdr:nvPicPr>
        <xdr:cNvPr id="1062" name="Рисунок 876" descr="9785912827235.jpg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24369713"/>
          <a:ext cx="1076325" cy="1381125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171450</xdr:colOff>
      <xdr:row>1013</xdr:row>
      <xdr:rowOff>9525</xdr:rowOff>
    </xdr:from>
    <xdr:to>
      <xdr:col>1</xdr:col>
      <xdr:colOff>1247775</xdr:colOff>
      <xdr:row>1014</xdr:row>
      <xdr:rowOff>0</xdr:rowOff>
    </xdr:to>
    <xdr:pic>
      <xdr:nvPicPr>
        <xdr:cNvPr id="1063" name="Рисунок 888" descr="9785912827280.jpg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8" y="25786556"/>
          <a:ext cx="1076325" cy="1407319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142875</xdr:colOff>
      <xdr:row>1014</xdr:row>
      <xdr:rowOff>38100</xdr:rowOff>
    </xdr:from>
    <xdr:to>
      <xdr:col>1</xdr:col>
      <xdr:colOff>1247775</xdr:colOff>
      <xdr:row>1015</xdr:row>
      <xdr:rowOff>0</xdr:rowOff>
    </xdr:to>
    <xdr:pic>
      <xdr:nvPicPr>
        <xdr:cNvPr id="1064" name="Рисунок 892" descr="9785912825330.jpg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27231975"/>
          <a:ext cx="1104900" cy="1378744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229</xdr:row>
      <xdr:rowOff>57150</xdr:rowOff>
    </xdr:from>
    <xdr:to>
      <xdr:col>1</xdr:col>
      <xdr:colOff>1190625</xdr:colOff>
      <xdr:row>230</xdr:row>
      <xdr:rowOff>0</xdr:rowOff>
    </xdr:to>
    <xdr:pic>
      <xdr:nvPicPr>
        <xdr:cNvPr id="1065" name="Рисунок 858" descr="9785000337455.jpg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8" y="30084713"/>
          <a:ext cx="1057275" cy="1359693"/>
        </a:xfrm>
        <a:prstGeom prst="rect">
          <a:avLst/>
        </a:prstGeom>
        <a:noFill/>
        <a:ln w="19050">
          <a:solidFill>
            <a:srgbClr val="131DD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1107</xdr:row>
      <xdr:rowOff>23813</xdr:rowOff>
    </xdr:from>
    <xdr:to>
      <xdr:col>1</xdr:col>
      <xdr:colOff>1149102</xdr:colOff>
      <xdr:row>1107</xdr:row>
      <xdr:rowOff>1369219</xdr:rowOff>
    </xdr:to>
    <xdr:pic>
      <xdr:nvPicPr>
        <xdr:cNvPr id="763028" name="Рисунок 763027">
          <a:extLst>
            <a:ext uri="{FF2B5EF4-FFF2-40B4-BE49-F238E27FC236}">
              <a16:creationId xmlns:a16="http://schemas.microsoft.com/office/drawing/2014/main" id="{00000000-0008-0000-0000-000094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8" y="1399377282"/>
          <a:ext cx="958602" cy="1345406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154782</xdr:colOff>
      <xdr:row>1108</xdr:row>
      <xdr:rowOff>35718</xdr:rowOff>
    </xdr:from>
    <xdr:to>
      <xdr:col>1</xdr:col>
      <xdr:colOff>1107281</xdr:colOff>
      <xdr:row>1109</xdr:row>
      <xdr:rowOff>17039</xdr:rowOff>
    </xdr:to>
    <xdr:pic>
      <xdr:nvPicPr>
        <xdr:cNvPr id="763029" name="Рисунок 763028">
          <a:extLst>
            <a:ext uri="{FF2B5EF4-FFF2-40B4-BE49-F238E27FC236}">
              <a16:creationId xmlns:a16="http://schemas.microsoft.com/office/drawing/2014/main" id="{00000000-0008-0000-0000-000095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970" y="1400806031"/>
          <a:ext cx="952499" cy="1398164"/>
        </a:xfrm>
        <a:prstGeom prst="rect">
          <a:avLst/>
        </a:prstGeom>
        <a:ln w="19050">
          <a:solidFill>
            <a:srgbClr val="00B0F0"/>
          </a:solidFill>
        </a:ln>
      </xdr:spPr>
    </xdr:pic>
    <xdr:clientData/>
  </xdr:twoCellAnchor>
  <xdr:twoCellAnchor>
    <xdr:from>
      <xdr:col>1</xdr:col>
      <xdr:colOff>35720</xdr:colOff>
      <xdr:row>714</xdr:row>
      <xdr:rowOff>59533</xdr:rowOff>
    </xdr:from>
    <xdr:to>
      <xdr:col>2</xdr:col>
      <xdr:colOff>19844</xdr:colOff>
      <xdr:row>714</xdr:row>
      <xdr:rowOff>869156</xdr:rowOff>
    </xdr:to>
    <xdr:pic>
      <xdr:nvPicPr>
        <xdr:cNvPr id="763038" name="Рисунок 763037">
          <a:extLst>
            <a:ext uri="{FF2B5EF4-FFF2-40B4-BE49-F238E27FC236}">
              <a16:creationId xmlns:a16="http://schemas.microsoft.com/office/drawing/2014/main" id="{00000000-0008-0000-0000-00009E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2908" y="875978533"/>
          <a:ext cx="1269999" cy="809623"/>
        </a:xfrm>
        <a:prstGeom prst="rect">
          <a:avLst/>
        </a:prstGeom>
        <a:ln w="19050">
          <a:solidFill>
            <a:srgbClr val="0070C0"/>
          </a:solidFill>
        </a:ln>
      </xdr:spPr>
    </xdr:pic>
    <xdr:clientData/>
  </xdr:twoCellAnchor>
  <xdr:twoCellAnchor editAs="oneCell">
    <xdr:from>
      <xdr:col>1</xdr:col>
      <xdr:colOff>47625</xdr:colOff>
      <xdr:row>715</xdr:row>
      <xdr:rowOff>190500</xdr:rowOff>
    </xdr:from>
    <xdr:to>
      <xdr:col>1</xdr:col>
      <xdr:colOff>1276657</xdr:colOff>
      <xdr:row>715</xdr:row>
      <xdr:rowOff>571500</xdr:rowOff>
    </xdr:to>
    <xdr:pic>
      <xdr:nvPicPr>
        <xdr:cNvPr id="763039" name="Рисунок 763038">
          <a:extLst>
            <a:ext uri="{FF2B5EF4-FFF2-40B4-BE49-F238E27FC236}">
              <a16:creationId xmlns:a16="http://schemas.microsoft.com/office/drawing/2014/main" id="{00000000-0008-0000-0000-00009FA4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3" y="877014375"/>
          <a:ext cx="122903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lex-book.ru/catalog?sort=id-asc&amp;active_dialog_slug=azbuka-13&amp;per_page=20&amp;page=48" TargetMode="External"/><Relationship Id="rId671" Type="http://schemas.openxmlformats.org/officeDocument/2006/relationships/hyperlink" Target="http://alex-book.ru/catalog?sort=id-asc&amp;active_dialog_slug=k-chukovskiy-tarakanishche-i-drugie-skazki&amp;per_page=20&amp;page=41" TargetMode="External"/><Relationship Id="rId769" Type="http://schemas.openxmlformats.org/officeDocument/2006/relationships/hyperlink" Target="http://alex-book.ru/catalog?sort=id-asc&amp;active_dialog_slug=oden-kuklu&amp;per_page=20&amp;page=24" TargetMode="External"/><Relationship Id="rId21" Type="http://schemas.openxmlformats.org/officeDocument/2006/relationships/hyperlink" Target="http://alex-book.ru/catalog?sort=id-asc&amp;active_dialog_slug=priklyucheniya-sinego-traktora&amp;per_page=20&amp;page=6" TargetMode="External"/><Relationship Id="rId324" Type="http://schemas.openxmlformats.org/officeDocument/2006/relationships/hyperlink" Target="http://alex-book.ru/catalog?sort=id-asc&amp;active_dialog_slug=malyshu&amp;per_page=20&amp;page=16" TargetMode="External"/><Relationship Id="rId531" Type="http://schemas.openxmlformats.org/officeDocument/2006/relationships/hyperlink" Target="http://alex-book.ru/catalog?sort=id-asc&amp;active_dialog_slug=moi-pervye-propisi&amp;per_page=20&amp;page=34" TargetMode="External"/><Relationship Id="rId629" Type="http://schemas.openxmlformats.org/officeDocument/2006/relationships/hyperlink" Target="http://www.slovo-book.ru/coveran/978500033999200037.jpg" TargetMode="External"/><Relationship Id="rId170" Type="http://schemas.openxmlformats.org/officeDocument/2006/relationships/hyperlink" Target="http://alex-book.ru/catalog?sort=id-asc&amp;active_dialog_slug=ya-samaya-krasivaya&amp;per_page=20&amp;page=21" TargetMode="External"/><Relationship Id="rId836" Type="http://schemas.openxmlformats.org/officeDocument/2006/relationships/hyperlink" Target="http://alex-book.ru/catalog?sort=id-asc&amp;active_dialog_slug=tri-bogatyrya-i-princessa-egipta-2&amp;per_page=20&amp;page=2" TargetMode="External"/><Relationship Id="rId268" Type="http://schemas.openxmlformats.org/officeDocument/2006/relationships/hyperlink" Target="http://alex-book.ru/catalog?sort=id-asc&amp;active_dialog_slug=shustryy-zaychonok&amp;per_page=20&amp;page=13" TargetMode="External"/><Relationship Id="rId475" Type="http://schemas.openxmlformats.org/officeDocument/2006/relationships/hyperlink" Target="http://alex-book.ru/catalog?sort=id-asc&amp;active_dialog_slug=zveryata-2&amp;per_page=20&amp;page=42" TargetMode="External"/><Relationship Id="rId682" Type="http://schemas.openxmlformats.org/officeDocument/2006/relationships/hyperlink" Target="http://www.slovo-book.ru/cover/978500033999200021.jpg" TargetMode="External"/><Relationship Id="rId903" Type="http://schemas.openxmlformats.org/officeDocument/2006/relationships/hyperlink" Target="http://alex-book.ru/catalog?search=%D0%B4%D0%BE%D0%BC%D0%B0%D1%88%D0%BD%D0%B8%D0%B5&amp;active_dialog_slug=domashnie-zhivotnye&amp;per_page=20&amp;page=1" TargetMode="External"/><Relationship Id="rId32" Type="http://schemas.openxmlformats.org/officeDocument/2006/relationships/hyperlink" Target="http://alex-book.ru/catalog?sort=id-asc&amp;active_dialog_slug=tri-bogatyrya-i-morskoy-car-4&amp;per_page=20&amp;page=2" TargetMode="External"/><Relationship Id="rId128" Type="http://schemas.openxmlformats.org/officeDocument/2006/relationships/hyperlink" Target="http://alex-book.ru/catalog?sort=id-asc&amp;active_dialog_slug=bukvar-gorbacheva-t-a&amp;per_page=20&amp;page=39" TargetMode="External"/><Relationship Id="rId335" Type="http://schemas.openxmlformats.org/officeDocument/2006/relationships/hyperlink" Target="http://alex-book.ru/catalog?sort=id-asc&amp;active_dialog_slug=my-reshaem-i-risuem&amp;per_page=20&amp;page=17" TargetMode="External"/><Relationship Id="rId542" Type="http://schemas.openxmlformats.org/officeDocument/2006/relationships/hyperlink" Target="http://alex-book.ru/catalog?sort=id-asc&amp;active_dialog_slug=mudrye-skazki-oblozhka-s-zolotoy-folgoy&amp;per_page=20&amp;page=39" TargetMode="External"/><Relationship Id="rId181" Type="http://schemas.openxmlformats.org/officeDocument/2006/relationships/hyperlink" Target="http://alex-book.ru/catalog?sort=id-asc&amp;active_dialog_slug=dlya-devochek&amp;per_page=20&amp;page=16" TargetMode="External"/><Relationship Id="rId402" Type="http://schemas.openxmlformats.org/officeDocument/2006/relationships/hyperlink" Target="http://www.slovo-book.ru/cover/a/422/978500033999200060.jpg" TargetMode="External"/><Relationship Id="rId847" Type="http://schemas.openxmlformats.org/officeDocument/2006/relationships/hyperlink" Target="http://alex-book.ru/catalog?sort=id-asc&amp;active_dialog_slug=druzhnaya-ferma&amp;per_page=20&amp;page=5" TargetMode="External"/><Relationship Id="rId279" Type="http://schemas.openxmlformats.org/officeDocument/2006/relationships/hyperlink" Target="http://www.slovo-book.ru/cover/4673738097978.jpg" TargetMode="External"/><Relationship Id="rId486" Type="http://schemas.openxmlformats.org/officeDocument/2006/relationships/hyperlink" Target="http://alex-book.ru/catalog?sort=id-asc&amp;active_dialog_slug=obuchenie-gramote-uchimsya-pisat&amp;per_page=20&amp;page=25" TargetMode="External"/><Relationship Id="rId693" Type="http://schemas.openxmlformats.org/officeDocument/2006/relationships/hyperlink" Target="http://alex-book.ru/catalog?sort=id-asc&amp;active_dialog_slug=glasnye-i-soglasnye-zvuki-i-bukvy-00005&amp;per_page=20&amp;page=26" TargetMode="External"/><Relationship Id="rId707" Type="http://schemas.openxmlformats.org/officeDocument/2006/relationships/hyperlink" Target="http://alex-book.ru/catalog?sort=id-asc&amp;active_dialog_slug=domashnie-pticy-00014&amp;per_page=20&amp;page=26" TargetMode="External"/><Relationship Id="rId914" Type="http://schemas.openxmlformats.org/officeDocument/2006/relationships/hyperlink" Target="http://alex-book.ru/catalog?sort=id-asc&amp;active_dialog_slug=magazin&amp;per_page=20&amp;page=44" TargetMode="External"/><Relationship Id="rId43" Type="http://schemas.openxmlformats.org/officeDocument/2006/relationships/hyperlink" Target="http://alex-book.ru/catalog?sort=id-asc&amp;active_dialog_slug=tri-bogatyrya-i-naslednica-prestola&amp;per_page=20&amp;page=2" TargetMode="External"/><Relationship Id="rId139" Type="http://schemas.openxmlformats.org/officeDocument/2006/relationships/hyperlink" Target="http://alex-book.ru/catalog?sort=id-asc&amp;active_dialog_slug=mashiny-2&amp;per_page=20&amp;page=20" TargetMode="External"/><Relationship Id="rId346" Type="http://schemas.openxmlformats.org/officeDocument/2006/relationships/hyperlink" Target="http://alex-book.ru/catalog?sort=id-asc&amp;active_dialog_slug=lisichka-sestrichka-i-seryy-volk&amp;per_page=20&amp;page=35" TargetMode="External"/><Relationship Id="rId553" Type="http://schemas.openxmlformats.org/officeDocument/2006/relationships/hyperlink" Target="http://alex-book.ru/catalog?sort=id-asc&amp;active_dialog_slug=v-mire-zhivotnyh&amp;per_page=20&amp;page=39" TargetMode="External"/><Relationship Id="rId760" Type="http://schemas.openxmlformats.org/officeDocument/2006/relationships/hyperlink" Target="http://alex-book.ru/catalog?sort=id-asc&amp;active_dialog_slug=ya-pishu-sam&amp;per_page=20&amp;page=33" TargetMode="External"/><Relationship Id="rId192" Type="http://schemas.openxmlformats.org/officeDocument/2006/relationships/hyperlink" Target="http://alex-book.ru/catalog?sort=id-asc&amp;active_dialog_slug=v-stepanov-koza-obmanshchica&amp;per_page=20&amp;page=38" TargetMode="External"/><Relationship Id="rId206" Type="http://schemas.openxmlformats.org/officeDocument/2006/relationships/hyperlink" Target="http://alex-book.ru/catalog?sort=id-asc&amp;active_dialog_slug=shalovlivyy-lisenok&amp;per_page=20&amp;page=13" TargetMode="External"/><Relationship Id="rId413" Type="http://schemas.openxmlformats.org/officeDocument/2006/relationships/hyperlink" Target="http://alex-book.ru/catalog?sort=id-asc&amp;active_dialog_slug=dumy&amp;per_page=20&amp;page=37" TargetMode="External"/><Relationship Id="rId858" Type="http://schemas.openxmlformats.org/officeDocument/2006/relationships/hyperlink" Target="http://alex-book.ru/catalog?sort=id-asc&amp;active_dialog_slug=raskrashivaem-vmeste&amp;per_page=20&amp;page=4" TargetMode="External"/><Relationship Id="rId497" Type="http://schemas.openxmlformats.org/officeDocument/2006/relationships/hyperlink" Target="http://alex-book.ru/catalog?sort=id-asc&amp;active_dialog_slug=azbuka-3&amp;per_page=20&amp;page=11" TargetMode="External"/><Relationship Id="rId620" Type="http://schemas.openxmlformats.org/officeDocument/2006/relationships/hyperlink" Target="http://alex-book.ru/catalog?sort=id-asc&amp;active_dialog_slug=ya-vyrezayu-sam&amp;per_page=20&amp;page=24" TargetMode="External"/><Relationship Id="rId718" Type="http://schemas.openxmlformats.org/officeDocument/2006/relationships/hyperlink" Target="http://alex-book.ru/catalog?sort=id-asc&amp;active_dialog_slug=modnaya-kollekciya&amp;per_page=20&amp;page=11" TargetMode="External"/><Relationship Id="rId357" Type="http://schemas.openxmlformats.org/officeDocument/2006/relationships/hyperlink" Target="http://alex-book.ru/catalog?sort=id-asc&amp;active_dialog_slug=lyubopytnyy-kotenok&amp;per_page=20&amp;page=12" TargetMode="External"/><Relationship Id="rId54" Type="http://schemas.openxmlformats.org/officeDocument/2006/relationships/hyperlink" Target="http://alex-book.ru/catalog?sort=id-asc&amp;active_dialog_slug=tri-bogatyrya-hod-konem-3&amp;per_page=20&amp;page=2" TargetMode="External"/><Relationship Id="rId217" Type="http://schemas.openxmlformats.org/officeDocument/2006/relationships/hyperlink" Target="http://alex-book.ru/catalog?sort=id-asc&amp;active_dialog_slug=igrushki-malysham&amp;per_page=20&amp;page=18" TargetMode="External"/><Relationship Id="rId564" Type="http://schemas.openxmlformats.org/officeDocument/2006/relationships/hyperlink" Target="http://alex-book.ru/catalog?sort=id-asc&amp;active_dialog_slug=poleteli-poehali&amp;per_page=20&amp;page=10" TargetMode="External"/><Relationship Id="rId771" Type="http://schemas.openxmlformats.org/officeDocument/2006/relationships/hyperlink" Target="http://alex-book.ru/catalog?sort=id-asc&amp;active_dialog_slug=moi-volshebnye-skazki-po-slogam&amp;per_page=20&amp;page=40" TargetMode="External"/><Relationship Id="rId869" Type="http://schemas.openxmlformats.org/officeDocument/2006/relationships/hyperlink" Target="http://alex-book.ru/catalog?sort=id-asc&amp;active_dialog_slug=raskras-skazku&amp;per_page=20&amp;page=11" TargetMode="External"/><Relationship Id="rId424" Type="http://schemas.openxmlformats.org/officeDocument/2006/relationships/hyperlink" Target="http://alex-book.ru/catalog?sort=id-asc&amp;active_dialog_slug=kolosok-3&amp;per_page=20&amp;page=46" TargetMode="External"/><Relationship Id="rId631" Type="http://schemas.openxmlformats.org/officeDocument/2006/relationships/hyperlink" Target="http://www.slovo-book.ru/cover/978500033999200036.jpg" TargetMode="External"/><Relationship Id="rId729" Type="http://schemas.openxmlformats.org/officeDocument/2006/relationships/hyperlink" Target="http://alex-book.ru/catalog?sort=id-asc&amp;active_dialog_slug=lyubimye-igrushki-2&amp;per_page=20&amp;page=18" TargetMode="External"/><Relationship Id="rId270" Type="http://schemas.openxmlformats.org/officeDocument/2006/relationships/hyperlink" Target="http://alex-book.ru/catalog?sort=id-asc&amp;active_dialog_slug=lyubimaya-loshadka&amp;per_page=20&amp;page=12" TargetMode="External"/><Relationship Id="rId65" Type="http://schemas.openxmlformats.org/officeDocument/2006/relationships/hyperlink" Target="http://alex-book.ru/catalog?sort=id-asc&amp;active_dialog_slug=tri-kota-osminozhka&amp;per_page=20&amp;page=1" TargetMode="External"/><Relationship Id="rId130" Type="http://schemas.openxmlformats.org/officeDocument/2006/relationships/hyperlink" Target="http://alex-book.ru/catalog?sort=id-asc&amp;active_dialog_slug=hitraya-lisa&amp;per_page=20&amp;page=36" TargetMode="External"/><Relationship Id="rId368" Type="http://schemas.openxmlformats.org/officeDocument/2006/relationships/hyperlink" Target="http://alex-book.ru/catalog?sort=id-asc&amp;active_dialog_slug=plakat-raspisanie-urokov-00062&amp;per_page=20&amp;page=30" TargetMode="External"/><Relationship Id="rId575" Type="http://schemas.openxmlformats.org/officeDocument/2006/relationships/hyperlink" Target="http://www.slovo-book.ru/cover/978500033999200059.jpg" TargetMode="External"/><Relationship Id="rId782" Type="http://schemas.openxmlformats.org/officeDocument/2006/relationships/hyperlink" Target="http://alex-book.ru/catalog?sort=id-asc&amp;active_dialog_slug=teremok&amp;per_page=20&amp;page=35" TargetMode="External"/><Relationship Id="rId228" Type="http://schemas.openxmlformats.org/officeDocument/2006/relationships/hyperlink" Target="http://www.slovo-book.ru/cover/4673738097v06.jpg" TargetMode="External"/><Relationship Id="rId435" Type="http://schemas.openxmlformats.org/officeDocument/2006/relationships/hyperlink" Target="http://www.slovo-book.ru/coveran/9785912823053.jpg" TargetMode="External"/><Relationship Id="rId642" Type="http://schemas.openxmlformats.org/officeDocument/2006/relationships/hyperlink" Target="http://www.slovo-book.ru/coveran/978500033999200045.jpg" TargetMode="External"/><Relationship Id="rId281" Type="http://schemas.openxmlformats.org/officeDocument/2006/relationships/hyperlink" Target="http://www.slovo-book.ru/cover/9785000336786.jpg" TargetMode="External"/><Relationship Id="rId502" Type="http://schemas.openxmlformats.org/officeDocument/2006/relationships/hyperlink" Target="http://alex-book.ru/catalog?sort=id-asc&amp;active_dialog_slug=rita&amp;per_page=20&amp;page=23" TargetMode="External"/><Relationship Id="rId76" Type="http://schemas.openxmlformats.org/officeDocument/2006/relationships/hyperlink" Target="http://alex-book.ru/catalog?sort=id-asc&amp;active_dialog_slug=nastoyashchie-princessy&amp;per_page=20&amp;page=14" TargetMode="External"/><Relationship Id="rId141" Type="http://schemas.openxmlformats.org/officeDocument/2006/relationships/hyperlink" Target="http://alex-book.ru/catalog?sort=id-asc&amp;active_dialog_slug=azbuka-8&amp;per_page=20&amp;page=32" TargetMode="External"/><Relationship Id="rId379" Type="http://schemas.openxmlformats.org/officeDocument/2006/relationships/hyperlink" Target="http://alex-book.ru/catalog?sort=id-asc&amp;active_dialog_slug=plakat-zvuko-bukvennyy-ryad-00010&amp;per_page=20&amp;page=30" TargetMode="External"/><Relationship Id="rId586" Type="http://schemas.openxmlformats.org/officeDocument/2006/relationships/hyperlink" Target="http://alex-book.ru/catalog?sort=id-asc&amp;active_dialog_slug=nikita&amp;per_page=20&amp;page=23" TargetMode="External"/><Relationship Id="rId793" Type="http://schemas.openxmlformats.org/officeDocument/2006/relationships/hyperlink" Target="http://alex-book.ru/catalog?sort=id-asc&amp;active_dialog_slug=k-chukovskiy-muha-cokotuha&amp;per_page=20&amp;page=37" TargetMode="External"/><Relationship Id="rId807" Type="http://schemas.openxmlformats.org/officeDocument/2006/relationships/hyperlink" Target="http://www.slovo-book.ru/cover/9785912824616.jpg" TargetMode="External"/><Relationship Id="rId7" Type="http://schemas.openxmlformats.org/officeDocument/2006/relationships/hyperlink" Target="http://alex-book.ru/catalog?sort=id-asc&amp;active_dialog_slug=lyubimye-igrushki&amp;per_page=20&amp;page=6" TargetMode="External"/><Relationship Id="rId239" Type="http://schemas.openxmlformats.org/officeDocument/2006/relationships/hyperlink" Target="http://alex-book.ru/catalog?sort=id-asc&amp;active_dialog_slug=lyubimye-zagadki&amp;per_page=20&amp;page=45" TargetMode="External"/><Relationship Id="rId446" Type="http://schemas.openxmlformats.org/officeDocument/2006/relationships/hyperlink" Target="http://alex-book.ru/catalog?sort=id-asc&amp;active_dialog_slug=pozharnaya-tehnika&amp;per_page=20&amp;page=47" TargetMode="External"/><Relationship Id="rId653" Type="http://schemas.openxmlformats.org/officeDocument/2006/relationships/hyperlink" Target="http://alex-book.ru/catalog?sort=id-asc&amp;active_dialog_slug=koshchey-bessmertnyy&amp;per_page=20&amp;page=36" TargetMode="External"/><Relationship Id="rId292" Type="http://schemas.openxmlformats.org/officeDocument/2006/relationships/hyperlink" Target="http://alex-book.ru/catalog?sort=id-asc&amp;active_dialog_slug=ot-bukvy-k-bukve&amp;per_page=20&amp;page=34" TargetMode="External"/><Relationship Id="rId306" Type="http://schemas.openxmlformats.org/officeDocument/2006/relationships/hyperlink" Target="http://alex-book.ru/catalog?sort=id-asc&amp;active_dialog_slug=nasha-tehnika&amp;per_page=20&amp;page=24" TargetMode="External"/><Relationship Id="rId860" Type="http://schemas.openxmlformats.org/officeDocument/2006/relationships/hyperlink" Target="http://alex-book.ru/catalog?sort=id-asc&amp;active_dialog_slug=davay-risovat&amp;per_page=20&amp;page=4" TargetMode="External"/><Relationship Id="rId87" Type="http://schemas.openxmlformats.org/officeDocument/2006/relationships/hyperlink" Target="http://alex-book.ru/catalog?sort=id-asc&amp;active_dialog_slug=ya-risuyu-sam&amp;per_page=20&amp;page=7" TargetMode="External"/><Relationship Id="rId513" Type="http://schemas.openxmlformats.org/officeDocument/2006/relationships/hyperlink" Target="http://alex-book.ru/catalog?sort=id-asc&amp;active_dialog_slug=znakomimsya-so-zvukami&amp;per_page=20&amp;page=20" TargetMode="External"/><Relationship Id="rId597" Type="http://schemas.openxmlformats.org/officeDocument/2006/relationships/hyperlink" Target="http://alex-book.ru/catalog?sort=id-asc&amp;active_dialog_slug=chudo-mashiny&amp;per_page=20&amp;page=15" TargetMode="External"/><Relationship Id="rId720" Type="http://schemas.openxmlformats.org/officeDocument/2006/relationships/hyperlink" Target="http://alex-book.ru/catalog?sort=id-asc&amp;active_dialog_slug=muzykalnye-instrumenty-2&amp;per_page=20&amp;page=30" TargetMode="External"/><Relationship Id="rId818" Type="http://schemas.openxmlformats.org/officeDocument/2006/relationships/hyperlink" Target="http://alex-book.ru/catalog?sort=id-asc&amp;active_dialog_slug=azbuka-i-schet-angliyskaya-razreznaya&amp;per_page=20&amp;page=29" TargetMode="External"/><Relationship Id="rId152" Type="http://schemas.openxmlformats.org/officeDocument/2006/relationships/hyperlink" Target="http://alex-book.ru/catalog?sort=id-asc&amp;active_dialog_slug=petushok-zolotoy-grebeshok-3&amp;per_page=20&amp;page=48" TargetMode="External"/><Relationship Id="rId457" Type="http://schemas.openxmlformats.org/officeDocument/2006/relationships/hyperlink" Target="http://alex-book.ru/catalog?sort=id-asc&amp;active_dialog_slug=cifry-i-schet&amp;per_page=20&amp;page=45" TargetMode="External"/><Relationship Id="rId664" Type="http://schemas.openxmlformats.org/officeDocument/2006/relationships/hyperlink" Target="http://alex-book.ru/catalog?sort=id-asc&amp;active_dialog_slug=uchimsya-pisat-po-tochkam&amp;per_page=20&amp;page=33" TargetMode="External"/><Relationship Id="rId871" Type="http://schemas.openxmlformats.org/officeDocument/2006/relationships/hyperlink" Target="http://alex-book.ru/catalog?sort=id-asc&amp;active_dialog_slug=azbuka-po-slogam&amp;per_page=20&amp;page=12" TargetMode="External"/><Relationship Id="rId14" Type="http://schemas.openxmlformats.org/officeDocument/2006/relationships/hyperlink" Target="http://alex-book.ru/catalog?sort=id-asc&amp;active_dialog_slug=tri-kota-zamorskie-gosti-2&amp;per_page=20&amp;page=1" TargetMode="External"/><Relationship Id="rId317" Type="http://schemas.openxmlformats.org/officeDocument/2006/relationships/hyperlink" Target="http://alex-book.ru/catalog?sort=id-asc&amp;active_dialog_slug=luchshaya-pervaya-raskraska&amp;per_page=20&amp;page=14" TargetMode="External"/><Relationship Id="rId524" Type="http://schemas.openxmlformats.org/officeDocument/2006/relationships/hyperlink" Target="http://alex-book.ru/catalog?sort=id-asc&amp;active_dialog_slug=azbuka-9&amp;per_page=20&amp;page=34" TargetMode="External"/><Relationship Id="rId731" Type="http://schemas.openxmlformats.org/officeDocument/2006/relationships/hyperlink" Target="http://alex-book.ru/catalog?sort=id-asc&amp;active_dialog_slug=plakat-tablica-umnozheniya&amp;per_page=20&amp;page=30" TargetMode="External"/><Relationship Id="rId98" Type="http://schemas.openxmlformats.org/officeDocument/2006/relationships/hyperlink" Target="http://alex-book.ru/catalog?sort=id-asc&amp;active_dialog_slug=koza-dereza&amp;per_page=20&amp;page=35" TargetMode="External"/><Relationship Id="rId163" Type="http://schemas.openxmlformats.org/officeDocument/2006/relationships/hyperlink" Target="http://alex-book.ru/catalog?sort=id-asc&amp;active_dialog_slug=pishem-bukvy-i-chitaem&amp;per_page=20&amp;page=32" TargetMode="External"/><Relationship Id="rId370" Type="http://schemas.openxmlformats.org/officeDocument/2006/relationships/hyperlink" Target="http://alex-book.ru/catalog?sort=id-asc&amp;active_dialog_slug=petushok-i-bobovoe-zernyshko-2&amp;per_page=20&amp;page=47" TargetMode="External"/><Relationship Id="rId829" Type="http://schemas.openxmlformats.org/officeDocument/2006/relationships/hyperlink" Target="http://alex-book.ru/catalog?sort=id-asc&amp;active_dialog_slug=volshebnye-skazki&amp;per_page=20&amp;page=40" TargetMode="External"/><Relationship Id="rId230" Type="http://schemas.openxmlformats.org/officeDocument/2006/relationships/hyperlink" Target="http://www.slovo-book.ru/coveran/9785912820069.jpg" TargetMode="External"/><Relationship Id="rId468" Type="http://schemas.openxmlformats.org/officeDocument/2006/relationships/hyperlink" Target="http://alex-book.ru/catalog?sort=id-asc&amp;active_dialog_slug=uchimsya-sravnivat&amp;per_page=20&amp;page=44" TargetMode="External"/><Relationship Id="rId675" Type="http://schemas.openxmlformats.org/officeDocument/2006/relationships/hyperlink" Target="http://alex-book.ru/catalog?sort=id-asc&amp;active_dialog_slug=zabavnye-zanyatiya&amp;per_page=20&amp;page=21" TargetMode="External"/><Relationship Id="rId882" Type="http://schemas.openxmlformats.org/officeDocument/2006/relationships/hyperlink" Target="http://alex-book.ru/catalog?sort=id-asc&amp;active_dialog_slug=tebe-malysh-4&amp;per_page=20&amp;page=43" TargetMode="External"/><Relationship Id="rId25" Type="http://schemas.openxmlformats.org/officeDocument/2006/relationships/hyperlink" Target="http://alex-book.ru/catalog?sort=id-asc&amp;active_dialog_slug=nashi-priklyucheniya&amp;per_page=20&amp;page=5" TargetMode="External"/><Relationship Id="rId67" Type="http://schemas.openxmlformats.org/officeDocument/2006/relationships/hyperlink" Target="http://alex-book.ru/catalog?sort=id-asc&amp;active_dialog_slug=tri-kota-shag-navstrechu&amp;per_page=20&amp;page=1" TargetMode="External"/><Relationship Id="rId272" Type="http://schemas.openxmlformats.org/officeDocument/2006/relationships/hyperlink" Target="http://alex-book.ru/catalog?sort=id-asc&amp;active_dialog_slug=tili-bom-3&amp;per_page=20&amp;page=43" TargetMode="External"/><Relationship Id="rId328" Type="http://schemas.openxmlformats.org/officeDocument/2006/relationships/hyperlink" Target="http://alex-book.ru/catalog?sort=id-asc&amp;active_dialog_slug=veselyy-hudozhnik&amp;per_page=20&amp;page=17" TargetMode="External"/><Relationship Id="rId535" Type="http://schemas.openxmlformats.org/officeDocument/2006/relationships/hyperlink" Target="http://alex-book.ru/catalog?sort=id-asc&amp;active_dialog_slug=skazki-oblozhka-s-zolotoy-folgoy&amp;per_page=20&amp;page=39" TargetMode="External"/><Relationship Id="rId577" Type="http://schemas.openxmlformats.org/officeDocument/2006/relationships/hyperlink" Target="http://www.slovo-book.ru/cover/978500033999200050.jpg" TargetMode="External"/><Relationship Id="rId700" Type="http://schemas.openxmlformats.org/officeDocument/2006/relationships/hyperlink" Target="http://alex-book.ru/catalog?sort=id-asc&amp;active_dialog_slug=pishem-i-risuem-po-kletochkam&amp;per_page=20&amp;page=32" TargetMode="External"/><Relationship Id="rId742" Type="http://schemas.openxmlformats.org/officeDocument/2006/relationships/hyperlink" Target="http://alex-book.ru/catalog?sort=id-asc&amp;active_dialog_slug=ya-uchus&amp;per_page=20&amp;page=22" TargetMode="External"/><Relationship Id="rId132" Type="http://schemas.openxmlformats.org/officeDocument/2006/relationships/hyperlink" Target="http://alex-book.ru/catalog?sort=id-asc&amp;active_dialog_slug=dyuymovochka&amp;per_page=20&amp;page=35" TargetMode="External"/><Relationship Id="rId174" Type="http://schemas.openxmlformats.org/officeDocument/2006/relationships/hyperlink" Target="http://alex-book.ru/catalog?sort=id-asc&amp;active_dialog_slug=dlya-malenkih-princess&amp;per_page=20&amp;page=20" TargetMode="External"/><Relationship Id="rId381" Type="http://schemas.openxmlformats.org/officeDocument/2006/relationships/hyperlink" Target="http://alex-book.ru/catalog?sort=id-asc&amp;active_dialog_slug=pochitaem-tri-porosenka&amp;per_page=20&amp;page=10" TargetMode="External"/><Relationship Id="rId602" Type="http://schemas.openxmlformats.org/officeDocument/2006/relationships/hyperlink" Target="http://alex-book.ru/catalog?sort=id-asc&amp;active_dialog_slug=dikie-zhivotnye&amp;per_page=20&amp;page=10" TargetMode="External"/><Relationship Id="rId784" Type="http://schemas.openxmlformats.org/officeDocument/2006/relationships/hyperlink" Target="http://alex-book.ru/catalog?sort=id-asc&amp;active_dialog_slug=sestrica-alenushka-i-bratec-ivanushka&amp;per_page=20&amp;page=38" TargetMode="External"/><Relationship Id="rId241" Type="http://schemas.openxmlformats.org/officeDocument/2006/relationships/hyperlink" Target="http://alex-book.ru/catalog?sort=id-asc&amp;active_dialog_slug=moya-pervaya-knizhka-o-tehnike&amp;per_page=20&amp;page=46" TargetMode="External"/><Relationship Id="rId437" Type="http://schemas.openxmlformats.org/officeDocument/2006/relationships/hyperlink" Target="http://alex-book.ru/catalog?sort=id-asc&amp;active_dialog_slug=otgaday-kto-eto&amp;per_page=20&amp;page=48" TargetMode="External"/><Relationship Id="rId479" Type="http://schemas.openxmlformats.org/officeDocument/2006/relationships/hyperlink" Target="http://www.slovo-book.ru/cover/a/c/9785912826733.jpg" TargetMode="External"/><Relationship Id="rId644" Type="http://schemas.openxmlformats.org/officeDocument/2006/relationships/hyperlink" Target="http://www.slovo-book.ru/coveran/9785912825583.jpg" TargetMode="External"/><Relationship Id="rId686" Type="http://schemas.openxmlformats.org/officeDocument/2006/relationships/hyperlink" Target="http://alex-book.ru/catalog?sort=id-asc&amp;active_dialog_slug=letnee-priklyuchenie&amp;per_page=20&amp;page=11" TargetMode="External"/><Relationship Id="rId851" Type="http://schemas.openxmlformats.org/officeDocument/2006/relationships/hyperlink" Target="http://alex-book.ru/catalog?sort=id-asc&amp;active_dialog_slug=dobrym-malysham&amp;per_page=20&amp;page=5" TargetMode="External"/><Relationship Id="rId893" Type="http://schemas.openxmlformats.org/officeDocument/2006/relationships/hyperlink" Target="http://www.slovo-book.ru/cover/9785000335598.jpg" TargetMode="External"/><Relationship Id="rId907" Type="http://schemas.openxmlformats.org/officeDocument/2006/relationships/hyperlink" Target="http://alex-book.ru/catalog?sort=id-asc&amp;active_dialog_slug=v-mire-zhivotnyh&amp;per_page=20&amp;page=39" TargetMode="External"/><Relationship Id="rId36" Type="http://schemas.openxmlformats.org/officeDocument/2006/relationships/hyperlink" Target="http://alex-book.ru/catalog?sort=id-asc&amp;active_dialog_slug=tri-bogatyrya&amp;per_page=20&amp;page=3" TargetMode="External"/><Relationship Id="rId283" Type="http://schemas.openxmlformats.org/officeDocument/2006/relationships/hyperlink" Target="http://alex-book.ru/catalog?sort=id-asc&amp;active_dialog_slug=davay-druzhit-2&amp;per_page=20&amp;page=37" TargetMode="External"/><Relationship Id="rId339" Type="http://schemas.openxmlformats.org/officeDocument/2006/relationships/hyperlink" Target="http://alex-book.ru/catalog?sort=id-asc&amp;active_dialog_slug=ya-igrayu&amp;per_page=20&amp;page=9" TargetMode="External"/><Relationship Id="rId490" Type="http://schemas.openxmlformats.org/officeDocument/2006/relationships/hyperlink" Target="http://www.slovo-book.ru/cover/9785912828256.jpg" TargetMode="External"/><Relationship Id="rId504" Type="http://schemas.openxmlformats.org/officeDocument/2006/relationships/hyperlink" Target="http://alex-book.ru/catalog?sort=id-asc&amp;active_dialog_slug=yagody-i-frukty&amp;per_page=20&amp;page=20" TargetMode="External"/><Relationship Id="rId546" Type="http://schemas.openxmlformats.org/officeDocument/2006/relationships/hyperlink" Target="http://alex-book.ru/catalog?sort=id-asc&amp;active_dialog_slug=ya-igrayu-2&amp;per_page=20&amp;page=15" TargetMode="External"/><Relationship Id="rId711" Type="http://schemas.openxmlformats.org/officeDocument/2006/relationships/hyperlink" Target="http://alex-book.ru/catalog?sort=id-asc&amp;active_dialog_slug=k-chukovskiy-barmaley&amp;per_page=20&amp;page=37" TargetMode="External"/><Relationship Id="rId753" Type="http://schemas.openxmlformats.org/officeDocument/2006/relationships/hyperlink" Target="http://www.slovo-book.ru/cover/9785912828348.jpg" TargetMode="External"/><Relationship Id="rId78" Type="http://schemas.openxmlformats.org/officeDocument/2006/relationships/hyperlink" Target="http://alex-book.ru/catalog?sort=id-asc&amp;active_dialog_slug=obuchenie-gramote-dlya-teh-kto-ne-lyubit-chitat-chast-1&amp;per_page=20&amp;page=25" TargetMode="External"/><Relationship Id="rId101" Type="http://schemas.openxmlformats.org/officeDocument/2006/relationships/hyperlink" Target="http://alex-book.ru/catalog?sort=id-asc&amp;active_dialog_slug=pervye-risunki&amp;per_page=20&amp;page=7" TargetMode="External"/><Relationship Id="rId143" Type="http://schemas.openxmlformats.org/officeDocument/2006/relationships/hyperlink" Target="http://alex-book.ru/catalog?categories%5b%5d=seriya-solnyshko&amp;categories%5b%5d=seriya-v-podarok-skazka&amp;active_dialog_slug=kto-kak-umyvaetsya&amp;per_page=20&amp;page=1" TargetMode="External"/><Relationship Id="rId185" Type="http://schemas.openxmlformats.org/officeDocument/2006/relationships/hyperlink" Target="http://alex-book.ru/catalog?sort=id-asc&amp;active_dialog_slug=mir-princess&amp;per_page=20&amp;page=11" TargetMode="External"/><Relationship Id="rId350" Type="http://schemas.openxmlformats.org/officeDocument/2006/relationships/hyperlink" Target="http://alex-book.ru/catalog?sort=id-asc&amp;active_dialog_slug=zimove-2&amp;per_page=20&amp;page=46" TargetMode="External"/><Relationship Id="rId406" Type="http://schemas.openxmlformats.org/officeDocument/2006/relationships/hyperlink" Target="http://alex-book.ru/catalog?sort=id-asc&amp;active_dialog_slug=mashiny-pomoshchniki&amp;per_page=20&amp;page=18" TargetMode="External"/><Relationship Id="rId588" Type="http://schemas.openxmlformats.org/officeDocument/2006/relationships/hyperlink" Target="http://alex-book.ru/catalog?sort=id-asc&amp;active_dialog_slug=igrushki&amp;per_page=20&amp;page=14" TargetMode="External"/><Relationship Id="rId795" Type="http://schemas.openxmlformats.org/officeDocument/2006/relationships/hyperlink" Target="http://www.slovo-book.ru/cover/9785912827693.jpg" TargetMode="External"/><Relationship Id="rId809" Type="http://schemas.openxmlformats.org/officeDocument/2006/relationships/hyperlink" Target="http://www.slovo-book.ru/cover/9785912824159.jpg" TargetMode="External"/><Relationship Id="rId9" Type="http://schemas.openxmlformats.org/officeDocument/2006/relationships/hyperlink" Target="http://alex-book.ru/catalog?sort=id-asc&amp;active_dialog_slug=pult&amp;per_page=20&amp;page=6" TargetMode="External"/><Relationship Id="rId210" Type="http://schemas.openxmlformats.org/officeDocument/2006/relationships/hyperlink" Target="http://alex-book.ru/catalog?sort=id-asc&amp;active_dialog_slug=supergruzoviki&amp;per_page=20&amp;page=19" TargetMode="External"/><Relationship Id="rId392" Type="http://schemas.openxmlformats.org/officeDocument/2006/relationships/hyperlink" Target="http://alex-book.ru/catalog?sort=id-asc&amp;active_dialog_slug=voennye-korabli&amp;per_page=20&amp;page=19" TargetMode="External"/><Relationship Id="rId448" Type="http://schemas.openxmlformats.org/officeDocument/2006/relationships/hyperlink" Target="http://alex-book.ru/catalog?sort=id-asc&amp;active_dialog_slug=puzyr-solominka-i-lapot&amp;per_page=20&amp;page=43" TargetMode="External"/><Relationship Id="rId613" Type="http://schemas.openxmlformats.org/officeDocument/2006/relationships/hyperlink" Target="http://alex-book.ru/catalog?sort=id-asc&amp;active_dialog_slug=plakat-pishi-pravilno&amp;per_page=20&amp;page=30" TargetMode="External"/><Relationship Id="rId655" Type="http://schemas.openxmlformats.org/officeDocument/2006/relationships/hyperlink" Target="http://www.slovo-book.ru/coveran/9785912829116.jpg" TargetMode="External"/><Relationship Id="rId697" Type="http://schemas.openxmlformats.org/officeDocument/2006/relationships/hyperlink" Target="http://alex-book.ru/catalog?sort=id-asc&amp;active_dialog_slug=k-chukovskiy-skazki&amp;per_page=20&amp;page=40" TargetMode="External"/><Relationship Id="rId820" Type="http://schemas.openxmlformats.org/officeDocument/2006/relationships/hyperlink" Target="http://alex-book.ru/catalog?sort=id-asc&amp;active_dialog_slug=k-chukovskiy-tarakanishche&amp;per_page=20&amp;page=37" TargetMode="External"/><Relationship Id="rId862" Type="http://schemas.openxmlformats.org/officeDocument/2006/relationships/hyperlink" Target="http://alex-book.ru/catalog?sort=id-asc&amp;active_dialog_slug=davay-druzhit&amp;per_page=20&amp;page=4" TargetMode="External"/><Relationship Id="rId918" Type="http://schemas.openxmlformats.org/officeDocument/2006/relationships/hyperlink" Target="http://alex-book.ru/catalog?sort=id-asc&amp;active_dialog_slug=neotlozhnye-dela&amp;per_page=20&amp;page=46" TargetMode="External"/><Relationship Id="rId252" Type="http://schemas.openxmlformats.org/officeDocument/2006/relationships/hyperlink" Target="http://alex-book.ru/catalog?sort=id-asc&amp;active_dialog_slug=kurochka-ryaba-4&amp;per_page=20&amp;page=45" TargetMode="External"/><Relationship Id="rId294" Type="http://schemas.openxmlformats.org/officeDocument/2006/relationships/hyperlink" Target="http://alex-book.ru/catalog?sort=id-asc&amp;active_dialog_slug=avtomobili-bolshogo-goroda&amp;per_page=20&amp;page=16" TargetMode="External"/><Relationship Id="rId308" Type="http://schemas.openxmlformats.org/officeDocument/2006/relationships/hyperlink" Target="http://alex-book.ru/catalog?sort=id-asc&amp;active_dialog_slug=vyrezay-malysh&amp;per_page=20&amp;page=24" TargetMode="External"/><Relationship Id="rId515" Type="http://schemas.openxmlformats.org/officeDocument/2006/relationships/hyperlink" Target="http://alex-book.ru/catalog?sort=id-asc&amp;active_dialog_slug=schet-4&amp;per_page=20&amp;page=33" TargetMode="External"/><Relationship Id="rId722" Type="http://schemas.openxmlformats.org/officeDocument/2006/relationships/hyperlink" Target="http://alex-book.ru/catalog?sort=id-asc&amp;active_dialog_slug=plakat-ryad-chisel&amp;per_page=20&amp;page=30" TargetMode="External"/><Relationship Id="rId47" Type="http://schemas.openxmlformats.org/officeDocument/2006/relationships/hyperlink" Target="http://alex-book.ru/catalog?sort=id-asc&amp;active_dialog_slug=vyrezaem-vmeste&amp;per_page=20&amp;page=4" TargetMode="External"/><Relationship Id="rId89" Type="http://schemas.openxmlformats.org/officeDocument/2006/relationships/hyperlink" Target="http://alex-book.ru/catalog?sort=id-asc&amp;active_dialog_slug=my-risuem-2&amp;per_page=20&amp;page=17" TargetMode="External"/><Relationship Id="rId112" Type="http://schemas.openxmlformats.org/officeDocument/2006/relationships/hyperlink" Target="http://www.slovo-book.ru/cover/9785912820090.jpg" TargetMode="External"/><Relationship Id="rId154" Type="http://schemas.openxmlformats.org/officeDocument/2006/relationships/hyperlink" Target="http://alex-book.ru/catalog?sort=id-asc&amp;active_dialog_slug=malysham-3&amp;per_page=20&amp;page=24" TargetMode="External"/><Relationship Id="rId361" Type="http://schemas.openxmlformats.org/officeDocument/2006/relationships/hyperlink" Target="http://slovo-book.ru/index.shtml?books/cardsshoe.shtml" TargetMode="External"/><Relationship Id="rId557" Type="http://schemas.openxmlformats.org/officeDocument/2006/relationships/hyperlink" Target="http://alex-book.ru/catalog?sort=id-asc&amp;active_dialog_slug=samye-modnye&amp;per_page=20&amp;page=14" TargetMode="External"/><Relationship Id="rId599" Type="http://schemas.openxmlformats.org/officeDocument/2006/relationships/hyperlink" Target="http://alex-book.ru/catalog?sort=id-asc&amp;active_dialog_slug=risuem-tehniku&amp;per_page=20&amp;page=15" TargetMode="External"/><Relationship Id="rId764" Type="http://schemas.openxmlformats.org/officeDocument/2006/relationships/hyperlink" Target="http://alex-book.ru/catalog?sort=id-asc&amp;active_dialog_slug=ocharovatelnye-princessy&amp;per_page=20&amp;page=22" TargetMode="External"/><Relationship Id="rId196" Type="http://schemas.openxmlformats.org/officeDocument/2006/relationships/hyperlink" Target="http://alex-book.ru/catalog?sort=id-asc&amp;active_dialog_slug=matematika-uchimsya-schitat&amp;per_page=20&amp;page=25" TargetMode="External"/><Relationship Id="rId417" Type="http://schemas.openxmlformats.org/officeDocument/2006/relationships/hyperlink" Target="http://alex-book.ru/catalog?sort=id-asc&amp;active_dialog_slug=derevya&amp;per_page=20&amp;page=26" TargetMode="External"/><Relationship Id="rId459" Type="http://schemas.openxmlformats.org/officeDocument/2006/relationships/hyperlink" Target="http://alex-book.ru/catalog?sort=id-asc&amp;active_dialog_slug=kto-gde-zhivet-4&amp;per_page=20&amp;page=44" TargetMode="External"/><Relationship Id="rId624" Type="http://schemas.openxmlformats.org/officeDocument/2006/relationships/hyperlink" Target="http://www.slovo-book.ru/coveran/978500033999200031.jpg" TargetMode="External"/><Relationship Id="rId666" Type="http://schemas.openxmlformats.org/officeDocument/2006/relationships/hyperlink" Target="http://alex-book.ru/catalog?sort=id-asc&amp;active_dialog_slug=skazki&amp;per_page=20&amp;page=18" TargetMode="External"/><Relationship Id="rId831" Type="http://schemas.openxmlformats.org/officeDocument/2006/relationships/hyperlink" Target="http://alex-book.ru/catalog?sort=id-asc&amp;active_dialog_slug=skazki-i-poteshki&amp;per_page=20&amp;page=40" TargetMode="External"/><Relationship Id="rId873" Type="http://schemas.openxmlformats.org/officeDocument/2006/relationships/hyperlink" Target="http://alex-book.ru/catalog?sort=id-asc&amp;active_dialog_slug=raskras-skazku-2&amp;per_page=20&amp;page=13" TargetMode="External"/><Relationship Id="rId16" Type="http://schemas.openxmlformats.org/officeDocument/2006/relationships/hyperlink" Target="http://alex-book.ru/catalog?sort=id-asc&amp;active_dialog_slug=tri-kota-i-more-priklyucheniy-v-otpuske&amp;per_page=20&amp;page=2" TargetMode="External"/><Relationship Id="rId221" Type="http://schemas.openxmlformats.org/officeDocument/2006/relationships/hyperlink" Target="http://alex-book.ru/catalog?sort=id-asc&amp;active_dialog_slug=lyubimye-igrushki-3&amp;per_page=20&amp;page=25" TargetMode="External"/><Relationship Id="rId263" Type="http://schemas.openxmlformats.org/officeDocument/2006/relationships/hyperlink" Target="http://alex-book.ru/catalog?sort=id-asc&amp;active_dialog_slug=edem-plavaem-letaem&amp;per_page=20&amp;page=23" TargetMode="External"/><Relationship Id="rId319" Type="http://schemas.openxmlformats.org/officeDocument/2006/relationships/hyperlink" Target="http://alex-book.ru/catalog?sort=id-asc&amp;active_dialog_slug=dlya-malyutok&amp;per_page=20&amp;page=15" TargetMode="External"/><Relationship Id="rId470" Type="http://schemas.openxmlformats.org/officeDocument/2006/relationships/hyperlink" Target="http://alex-book.ru/catalog?sort=id-asc&amp;active_dialog_slug=obemnye-figury&amp;per_page=20&amp;page=44" TargetMode="External"/><Relationship Id="rId526" Type="http://schemas.openxmlformats.org/officeDocument/2006/relationships/hyperlink" Target="http://alex-book.ru/catalog?sort=id-asc&amp;active_dialog_slug=volshebnye-linii&amp;per_page=20&amp;page=34" TargetMode="External"/><Relationship Id="rId58" Type="http://schemas.openxmlformats.org/officeDocument/2006/relationships/hyperlink" Target="http://alex-book.ru/catalog?sort=id-asc&amp;active_dialog_slug=tri-kota-i-more-priklyucheniy-nashe-leto&amp;per_page=20&amp;page=1" TargetMode="External"/><Relationship Id="rId123" Type="http://schemas.openxmlformats.org/officeDocument/2006/relationships/hyperlink" Target="http://alex-book.ru/catalog?sort=id-asc&amp;active_dialog_slug=dobrye-stishki&amp;per_page=20&amp;page=45" TargetMode="External"/><Relationship Id="rId330" Type="http://schemas.openxmlformats.org/officeDocument/2006/relationships/hyperlink" Target="http://alex-book.ru/catalog?sort=id-asc&amp;active_dialog_slug=speshim-na-pomoshch&amp;per_page=20&amp;page=17" TargetMode="External"/><Relationship Id="rId568" Type="http://schemas.openxmlformats.org/officeDocument/2006/relationships/hyperlink" Target="http://alex-book.ru/catalog?categories%5b%5d=a5-s-nakleykami-seriya-knizhka-igrushka&amp;active_dialog_slug=v-lesu-2&amp;per_page=20&amp;page=1" TargetMode="External"/><Relationship Id="rId733" Type="http://schemas.openxmlformats.org/officeDocument/2006/relationships/hyperlink" Target="http://alex-book.ru/catalog?sort=id-asc&amp;active_dialog_slug=umnye-zveryata&amp;per_page=20&amp;page=22" TargetMode="External"/><Relationship Id="rId775" Type="http://schemas.openxmlformats.org/officeDocument/2006/relationships/hyperlink" Target="http://alex-book.ru/catalog?sort=id-asc&amp;active_dialog_slug=kurochka-ryaba&amp;per_page=20&amp;page=35" TargetMode="External"/><Relationship Id="rId165" Type="http://schemas.openxmlformats.org/officeDocument/2006/relationships/hyperlink" Target="http://alex-book.ru/catalog?sort=id-asc&amp;active_dialog_slug=dlya-malchikov-4&amp;per_page=20&amp;page=23" TargetMode="External"/><Relationship Id="rId372" Type="http://schemas.openxmlformats.org/officeDocument/2006/relationships/hyperlink" Target="http://alex-book.ru/catalog?sort=id-asc&amp;active_dialog_slug=lena&amp;per_page=20&amp;page=23" TargetMode="External"/><Relationship Id="rId428" Type="http://schemas.openxmlformats.org/officeDocument/2006/relationships/hyperlink" Target="http://alex-book.ru/catalog?sort=id-asc&amp;active_dialog_slug=k-chukovskiy-putanica-2&amp;per_page=20&amp;page=47" TargetMode="External"/><Relationship Id="rId635" Type="http://schemas.openxmlformats.org/officeDocument/2006/relationships/hyperlink" Target="http://www.slovo-book.ru/coveran/978500033999200047.jpg" TargetMode="External"/><Relationship Id="rId677" Type="http://schemas.openxmlformats.org/officeDocument/2006/relationships/hyperlink" Target="http://alex-book.ru/catalog?sort=id-asc&amp;active_dialog_slug=ot-slona-do-begemota&amp;per_page=20&amp;page=21" TargetMode="External"/><Relationship Id="rId800" Type="http://schemas.openxmlformats.org/officeDocument/2006/relationships/hyperlink" Target="http://alex-book.ru/catalog?sort=id-asc&amp;active_dialog_slug=kapustnyy-list&amp;per_page=20&amp;page=38" TargetMode="External"/><Relationship Id="rId842" Type="http://schemas.openxmlformats.org/officeDocument/2006/relationships/hyperlink" Target="http://alex-book.ru/catalog?sort=id-asc&amp;active_dialog_slug=davay-igrat&amp;per_page=20&amp;page=4" TargetMode="External"/><Relationship Id="rId232" Type="http://schemas.openxmlformats.org/officeDocument/2006/relationships/hyperlink" Target="http://alex-book.ru/catalog?sort=id-asc&amp;active_dialog_slug=matematika-skladyvaem-i-vychitaem&amp;per_page=20&amp;page=26" TargetMode="External"/><Relationship Id="rId274" Type="http://schemas.openxmlformats.org/officeDocument/2006/relationships/hyperlink" Target="http://alex-book.ru/catalog?sort=id-asc&amp;active_dialog_slug=otgaday-ka&amp;per_page=20&amp;page=43" TargetMode="External"/><Relationship Id="rId481" Type="http://schemas.openxmlformats.org/officeDocument/2006/relationships/hyperlink" Target="http://www.slovo-book.ru/cover/9785912826610.jpg" TargetMode="External"/><Relationship Id="rId702" Type="http://schemas.openxmlformats.org/officeDocument/2006/relationships/hyperlink" Target="http://alex-book.ru/catalog?sort=id-asc&amp;active_dialog_slug=vot-my-kakie&amp;per_page=20&amp;page=13" TargetMode="External"/><Relationship Id="rId884" Type="http://schemas.openxmlformats.org/officeDocument/2006/relationships/hyperlink" Target="http://alex-book.ru/catalog?categories%5b%5d=vodnaya-raskraska&amp;active_dialog_slug=sovenok&amp;per_page=20&amp;page=1" TargetMode="External"/><Relationship Id="rId27" Type="http://schemas.openxmlformats.org/officeDocument/2006/relationships/hyperlink" Target="http://alex-book.ru/catalog?sort=id-asc&amp;active_dialog_slug=tri-bogatyrya-i-naslednica-prestola-3&amp;per_page=20&amp;page=3" TargetMode="External"/><Relationship Id="rId69" Type="http://schemas.openxmlformats.org/officeDocument/2006/relationships/hyperlink" Target="http://alex-book.ru/catalog?sort=id-asc&amp;active_dialog_slug=tri-kota-igra-v-doktora&amp;per_page=20&amp;page=1" TargetMode="External"/><Relationship Id="rId134" Type="http://schemas.openxmlformats.org/officeDocument/2006/relationships/hyperlink" Target="http://alex-book.ru/catalog?sort=id-asc&amp;active_dialog_slug=narisuy-raskras&amp;per_page=20&amp;page=33" TargetMode="External"/><Relationship Id="rId537" Type="http://schemas.openxmlformats.org/officeDocument/2006/relationships/hyperlink" Target="http://alex-book.ru/catalog?sort=id-asc&amp;active_dialog_slug=v-mire-zhivotnyh-oblozhka-s-zolotoy-folgoy&amp;per_page=20&amp;page=39" TargetMode="External"/><Relationship Id="rId579" Type="http://schemas.openxmlformats.org/officeDocument/2006/relationships/hyperlink" Target="http://www.slovo-book.ru/cover/9785912822681.jpg" TargetMode="External"/><Relationship Id="rId744" Type="http://schemas.openxmlformats.org/officeDocument/2006/relationships/hyperlink" Target="http://alex-book.ru/catalog?sort=id-asc&amp;active_dialog_slug=azbuka-6&amp;per_page=20&amp;page=22" TargetMode="External"/><Relationship Id="rId786" Type="http://schemas.openxmlformats.org/officeDocument/2006/relationships/hyperlink" Target="http://alex-book.ru/catalog?sort=id-asc&amp;active_dialog_slug=azbuka-malchikam&amp;per_page=20&amp;page=36" TargetMode="External"/><Relationship Id="rId80" Type="http://schemas.openxmlformats.org/officeDocument/2006/relationships/hyperlink" Target="http://alex-book.ru/catalog?sort=id-asc&amp;active_dialog_slug=dlya-devochki&amp;per_page=20&amp;page=6" TargetMode="External"/><Relationship Id="rId176" Type="http://schemas.openxmlformats.org/officeDocument/2006/relationships/hyperlink" Target="http://alex-book.ru/catalog?sort=id-asc&amp;active_dialog_slug=veselyy-ogorod&amp;per_page=20&amp;page=21" TargetMode="External"/><Relationship Id="rId341" Type="http://schemas.openxmlformats.org/officeDocument/2006/relationships/hyperlink" Target="http://alex-book.ru/catalog?sort=id-asc&amp;active_dialog_slug=igrayu-sam&amp;per_page=20&amp;page=9" TargetMode="External"/><Relationship Id="rId383" Type="http://schemas.openxmlformats.org/officeDocument/2006/relationships/hyperlink" Target="http://alex-book.ru/catalog?sort=id-asc&amp;active_dialog_slug=pochitaem-t-gorbacheva-schet&amp;per_page=20&amp;page=10" TargetMode="External"/><Relationship Id="rId439" Type="http://schemas.openxmlformats.org/officeDocument/2006/relationships/hyperlink" Target="http://alex-book.ru/catalog?sort=id-asc&amp;active_dialog_slug=babka-ezhka&amp;per_page=20&amp;page=47" TargetMode="External"/><Relationship Id="rId590" Type="http://schemas.openxmlformats.org/officeDocument/2006/relationships/hyperlink" Target="http://alex-book.ru/catalog?sort=id-asc&amp;active_dialog_slug=chudesnye-zveryata&amp;per_page=20&amp;page=18" TargetMode="External"/><Relationship Id="rId604" Type="http://schemas.openxmlformats.org/officeDocument/2006/relationships/hyperlink" Target="http://alex-book.ru/catalog?sort=id-asc&amp;active_dialog_slug=azbuka&amp;per_page=20&amp;page=10" TargetMode="External"/><Relationship Id="rId646" Type="http://schemas.openxmlformats.org/officeDocument/2006/relationships/hyperlink" Target="http://www.slovo-book.ru/coveran/9785912826979.jpg" TargetMode="External"/><Relationship Id="rId811" Type="http://schemas.openxmlformats.org/officeDocument/2006/relationships/hyperlink" Target="http://www.slovo-book.ru/cover/9785912820106.jpg" TargetMode="External"/><Relationship Id="rId201" Type="http://schemas.openxmlformats.org/officeDocument/2006/relationships/hyperlink" Target="http://alex-book.ru/catalog?sort=id-asc&amp;active_dialog_slug=zabotlivyy-enot&amp;per_page=20&amp;page=12" TargetMode="External"/><Relationship Id="rId243" Type="http://schemas.openxmlformats.org/officeDocument/2006/relationships/hyperlink" Target="http://alex-book.ru/catalog?sort=id-asc&amp;active_dialog_slug=pyh&amp;per_page=20&amp;page=45" TargetMode="External"/><Relationship Id="rId285" Type="http://schemas.openxmlformats.org/officeDocument/2006/relationships/hyperlink" Target="http://alex-book.ru/catalog?sort=id-asc&amp;active_dialog_slug=prekrasnye-princessy&amp;per_page=20&amp;page=14" TargetMode="External"/><Relationship Id="rId450" Type="http://schemas.openxmlformats.org/officeDocument/2006/relationships/hyperlink" Target="http://alex-book.ru/catalog?sort=id-asc&amp;active_dialog_slug=lesnye-tropinki&amp;per_page=20&amp;page=43" TargetMode="External"/><Relationship Id="rId506" Type="http://schemas.openxmlformats.org/officeDocument/2006/relationships/hyperlink" Target="http://alex-book.ru/catalog?sort=id-asc&amp;active_dialog_slug=samye-lyubimye&amp;per_page=20&amp;page=19" TargetMode="External"/><Relationship Id="rId688" Type="http://schemas.openxmlformats.org/officeDocument/2006/relationships/hyperlink" Target="http://alex-book.ru/catalog?sort=id-asc&amp;active_dialog_slug=veselye-kanikuly-2&amp;per_page=20&amp;page=11" TargetMode="External"/><Relationship Id="rId853" Type="http://schemas.openxmlformats.org/officeDocument/2006/relationships/hyperlink" Target="http://www.slovo-book.ru/coveran/9785912824371.jpg" TargetMode="External"/><Relationship Id="rId895" Type="http://schemas.openxmlformats.org/officeDocument/2006/relationships/hyperlink" Target="https://alex-book.ru/catalog?search=%D0%A1%D0%B0%D0%BC%D1%8B%D0%B5&amp;active_dialog_slug=samye-modnye-2&amp;per_page=20&amp;page=1" TargetMode="External"/><Relationship Id="rId909" Type="http://schemas.openxmlformats.org/officeDocument/2006/relationships/hyperlink" Target="http://alex-book.ru/catalog?sort=id-asc&amp;active_dialog_slug=strana-skazok&amp;per_page=20&amp;page=40" TargetMode="External"/><Relationship Id="rId38" Type="http://schemas.openxmlformats.org/officeDocument/2006/relationships/hyperlink" Target="http://alex-book.ru/catalog?sort=id-asc&amp;active_dialog_slug=tri-bogatyrya-hod-konem-5&amp;per_page=20&amp;page=3" TargetMode="External"/><Relationship Id="rId103" Type="http://schemas.openxmlformats.org/officeDocument/2006/relationships/hyperlink" Target="http://alex-book.ru/catalog?sort=id-asc&amp;active_dialog_slug=malenkiy-hudozhnik&amp;per_page=20&amp;page=7" TargetMode="External"/><Relationship Id="rId310" Type="http://schemas.openxmlformats.org/officeDocument/2006/relationships/hyperlink" Target="http://alex-book.ru/catalog?sort=id-asc&amp;active_dialog_slug=risuem-pervye-figury&amp;per_page=20&amp;page=33" TargetMode="External"/><Relationship Id="rId492" Type="http://schemas.openxmlformats.org/officeDocument/2006/relationships/hyperlink" Target="http://www.slovo-book.ru/cover/9785912828430.jpg" TargetMode="External"/><Relationship Id="rId548" Type="http://schemas.openxmlformats.org/officeDocument/2006/relationships/hyperlink" Target="http://alex-book.ru/catalog?sort=id-asc&amp;active_dialog_slug=risuem-mashiny&amp;per_page=20&amp;page=15" TargetMode="External"/><Relationship Id="rId713" Type="http://schemas.openxmlformats.org/officeDocument/2006/relationships/hyperlink" Target="http://www.slovo-book.ru/cover/978500033999200015.jpg" TargetMode="External"/><Relationship Id="rId755" Type="http://schemas.openxmlformats.org/officeDocument/2006/relationships/hyperlink" Target="http://www.slovo-book.ru/cover/9785912828355.jpg" TargetMode="External"/><Relationship Id="rId797" Type="http://schemas.openxmlformats.org/officeDocument/2006/relationships/hyperlink" Target="http://www.slovo-book.ru/cover/9785912827457.jpg" TargetMode="External"/><Relationship Id="rId920" Type="http://schemas.openxmlformats.org/officeDocument/2006/relationships/hyperlink" Target="http://alex-book.ru/catalog?sort=id-asc&amp;active_dialog_slug=repka-2&amp;per_page=20&amp;page=46" TargetMode="External"/><Relationship Id="rId91" Type="http://schemas.openxmlformats.org/officeDocument/2006/relationships/hyperlink" Target="http://alex-book.ru/catalog?sort=id-asc&amp;active_dialog_slug=veselaya-raskraska&amp;per_page=20&amp;page=17" TargetMode="External"/><Relationship Id="rId145" Type="http://schemas.openxmlformats.org/officeDocument/2006/relationships/hyperlink" Target="http://alex-book.ru/catalog?categories%5b%5d=seriya-solnyshko&amp;categories%5b%5d=seriya-v-podarok-skazka&amp;active_dialog_slug=gusi-moi-gusi-4&amp;per_page=20&amp;page=1" TargetMode="External"/><Relationship Id="rId187" Type="http://schemas.openxmlformats.org/officeDocument/2006/relationships/hyperlink" Target="http://alex-book.ru/catalog?sort=id-asc&amp;active_dialog_slug=malenkie-modnicy&amp;per_page=20&amp;page=11" TargetMode="External"/><Relationship Id="rId352" Type="http://schemas.openxmlformats.org/officeDocument/2006/relationships/hyperlink" Target="http://alex-book.ru/catalog?sort=id-asc&amp;active_dialog_slug=morozko&amp;per_page=20&amp;page=46" TargetMode="External"/><Relationship Id="rId394" Type="http://schemas.openxmlformats.org/officeDocument/2006/relationships/hyperlink" Target="http://www.slovo-book.ru/cover/978500033999200057.jpg" TargetMode="External"/><Relationship Id="rId408" Type="http://schemas.openxmlformats.org/officeDocument/2006/relationships/hyperlink" Target="http://alex-book.ru/catalog?sort=id-asc&amp;active_dialog_slug=azbuka-10&amp;per_page=20&amp;page=37" TargetMode="External"/><Relationship Id="rId615" Type="http://schemas.openxmlformats.org/officeDocument/2006/relationships/hyperlink" Target="http://alex-book.ru/catalog?sort=id-asc&amp;active_dialog_slug=zabavnye-zveryata-2&amp;per_page=20&amp;page=21" TargetMode="External"/><Relationship Id="rId822" Type="http://schemas.openxmlformats.org/officeDocument/2006/relationships/hyperlink" Target="http://alex-book.ru/catalog?sort=id-asc&amp;active_dialog_slug=pervaya-azbuka&amp;per_page=20&amp;page=32" TargetMode="External"/><Relationship Id="rId212" Type="http://schemas.openxmlformats.org/officeDocument/2006/relationships/hyperlink" Target="http://alex-book.ru/catalog?sort=id-asc&amp;active_dialog_slug=mir-bolshih-mashin&amp;per_page=20&amp;page=19" TargetMode="External"/><Relationship Id="rId254" Type="http://schemas.openxmlformats.org/officeDocument/2006/relationships/hyperlink" Target="http://alex-book.ru/catalog?sort=id-asc&amp;active_dialog_slug=v-nashem-dvore&amp;per_page=20&amp;page=44" TargetMode="External"/><Relationship Id="rId657" Type="http://schemas.openxmlformats.org/officeDocument/2006/relationships/hyperlink" Target="http://www.slovo-book.ru/coveran/9785912829123.jpg" TargetMode="External"/><Relationship Id="rId699" Type="http://schemas.openxmlformats.org/officeDocument/2006/relationships/hyperlink" Target="http://alex-book.ru/catalog?sort=id-asc&amp;active_dialog_slug=modnye-princessy&amp;per_page=20&amp;page=11" TargetMode="External"/><Relationship Id="rId864" Type="http://schemas.openxmlformats.org/officeDocument/2006/relationships/hyperlink" Target="http://alex-book.ru/catalog?sort=id-asc&amp;active_dialog_slug=siniy-traktor-azbuka&amp;per_page=20&amp;page=4" TargetMode="External"/><Relationship Id="rId49" Type="http://schemas.openxmlformats.org/officeDocument/2006/relationships/hyperlink" Target="http://alex-book.ru/catalog?sort=id-asc&amp;active_dialog_slug=tri-bogatyrya-i-morskoy-car-3&amp;per_page=20&amp;page=2" TargetMode="External"/><Relationship Id="rId114" Type="http://schemas.openxmlformats.org/officeDocument/2006/relationships/hyperlink" Target="http://alex-book.ru/catalog?sort=id-asc&amp;active_dialog_slug=vot-my-kakie-4&amp;per_page=20&amp;page=48" TargetMode="External"/><Relationship Id="rId296" Type="http://schemas.openxmlformats.org/officeDocument/2006/relationships/hyperlink" Target="http://alex-book.ru/catalog?sort=id-asc&amp;active_dialog_slug=veselaya-raskraska&amp;per_page=20&amp;page=17" TargetMode="External"/><Relationship Id="rId461" Type="http://schemas.openxmlformats.org/officeDocument/2006/relationships/hyperlink" Target="http://alex-book.ru/catalog?sort=id-asc&amp;active_dialog_slug=gde-chey-dom&amp;per_page=20&amp;page=44" TargetMode="External"/><Relationship Id="rId517" Type="http://schemas.openxmlformats.org/officeDocument/2006/relationships/hyperlink" Target="http://alex-book.ru/catalog?sort=id-asc&amp;active_dialog_slug=transport&amp;per_page=20&amp;page=10" TargetMode="External"/><Relationship Id="rId559" Type="http://schemas.openxmlformats.org/officeDocument/2006/relationships/hyperlink" Target="http://alex-book.ru/catalog?sort=id-asc&amp;active_dialog_slug=veselye-princessy&amp;per_page=20&amp;page=14" TargetMode="External"/><Relationship Id="rId724" Type="http://schemas.openxmlformats.org/officeDocument/2006/relationships/hyperlink" Target="http://alex-book.ru/catalog?sort=id-asc&amp;active_dialog_slug=rostomer-kosmos&amp;per_page=20&amp;page=29" TargetMode="External"/><Relationship Id="rId766" Type="http://schemas.openxmlformats.org/officeDocument/2006/relationships/hyperlink" Target="http://alex-book.ru/catalog?sort=id-asc&amp;active_dialog_slug=mudrye-skazki&amp;per_page=20&amp;page=40" TargetMode="External"/><Relationship Id="rId60" Type="http://schemas.openxmlformats.org/officeDocument/2006/relationships/hyperlink" Target="http://alex-book.ru/catalog?sort=id-asc&amp;active_dialog_slug=tri-kota-dom-na-kolesah&amp;per_page=20&amp;page=1" TargetMode="External"/><Relationship Id="rId156" Type="http://schemas.openxmlformats.org/officeDocument/2006/relationships/hyperlink" Target="http://alex-book.ru/catalog?sort=id-asc&amp;active_dialog_slug=igrushki-i-zveryushki&amp;per_page=20&amp;page=24" TargetMode="External"/><Relationship Id="rId198" Type="http://schemas.openxmlformats.org/officeDocument/2006/relationships/hyperlink" Target="http://alex-book.ru/catalog?sort=id-asc&amp;active_dialog_slug=vika&amp;per_page=20&amp;page=22" TargetMode="External"/><Relationship Id="rId321" Type="http://schemas.openxmlformats.org/officeDocument/2006/relationships/hyperlink" Target="http://alex-book.ru/catalog?sort=id-asc&amp;active_dialog_slug=vo-dvore-2&amp;per_page=20&amp;page=17" TargetMode="External"/><Relationship Id="rId363" Type="http://schemas.openxmlformats.org/officeDocument/2006/relationships/hyperlink" Target="http://alex-book.ru/catalog?sort=id-asc&amp;active_dialog_slug=carevna-lyagushka&amp;per_page=20&amp;page=36" TargetMode="External"/><Relationship Id="rId419" Type="http://schemas.openxmlformats.org/officeDocument/2006/relationships/hyperlink" Target="http://alex-book.ru/catalog?sort=id-asc&amp;active_dialog_slug=matematika-razvivaem-matematicheskie-sposobnosti&amp;per_page=20&amp;page=25" TargetMode="External"/><Relationship Id="rId570" Type="http://schemas.openxmlformats.org/officeDocument/2006/relationships/hyperlink" Target="http://slovo-book.ru/cov/chps/chps008i.jpg" TargetMode="External"/><Relationship Id="rId626" Type="http://schemas.openxmlformats.org/officeDocument/2006/relationships/hyperlink" Target="http://www.slovo-book.ru/coveran/978500033999200030.jpg" TargetMode="External"/><Relationship Id="rId223" Type="http://schemas.openxmlformats.org/officeDocument/2006/relationships/hyperlink" Target="http://alex-book.ru/catalog?categories%5b%5d=a4-s-nakleykami-seriya-nakley-i-raskras&amp;active_dialog_slug=aeroport&amp;per_page=20&amp;page=1" TargetMode="External"/><Relationship Id="rId430" Type="http://schemas.openxmlformats.org/officeDocument/2006/relationships/hyperlink" Target="http://alex-book.ru/catalog?sort=id-asc&amp;active_dialog_slug=korney-chukovskiy-tarakanishche&amp;per_page=20&amp;page=49" TargetMode="External"/><Relationship Id="rId668" Type="http://schemas.openxmlformats.org/officeDocument/2006/relationships/hyperlink" Target="http://alex-book.ru/catalog?sort=id-asc&amp;active_dialog_slug=my-igraem&amp;per_page=20&amp;page=18" TargetMode="External"/><Relationship Id="rId833" Type="http://schemas.openxmlformats.org/officeDocument/2006/relationships/hyperlink" Target="http://alex-book.ru/catalog?sort=id-asc&amp;active_dialog_slug=tri-bogatyrya-i-princessa-egipta&amp;per_page=20&amp;page=2" TargetMode="External"/><Relationship Id="rId875" Type="http://schemas.openxmlformats.org/officeDocument/2006/relationships/hyperlink" Target="http://alex-book.ru/catalog?sort=id-asc&amp;active_dialog_slug=predmety-lichnoy-gigieny&amp;per_page=20&amp;page=30" TargetMode="External"/><Relationship Id="rId18" Type="http://schemas.openxmlformats.org/officeDocument/2006/relationships/hyperlink" Target="http://alex-book.ru/catalog?sort=id-asc&amp;active_dialog_slug=vot-tak-ferma&amp;per_page=20&amp;page=5" TargetMode="External"/><Relationship Id="rId265" Type="http://schemas.openxmlformats.org/officeDocument/2006/relationships/hyperlink" Target="http://www.slovo-book.ru/cover/9785912820038.jpg" TargetMode="External"/><Relationship Id="rId472" Type="http://schemas.openxmlformats.org/officeDocument/2006/relationships/hyperlink" Target="http://alex-book.ru/catalog?sort=id-asc&amp;active_dialog_slug=vo-sadu-li-v-ogorode&amp;per_page=20&amp;page=44" TargetMode="External"/><Relationship Id="rId528" Type="http://schemas.openxmlformats.org/officeDocument/2006/relationships/hyperlink" Target="http://alex-book.ru/catalog?sort=id-asc&amp;active_dialog_slug=moy-pervyy-schet&amp;per_page=20&amp;page=34" TargetMode="External"/><Relationship Id="rId735" Type="http://schemas.openxmlformats.org/officeDocument/2006/relationships/hyperlink" Target="http://alex-book.ru/catalog?sort=id-asc&amp;active_dialog_slug=veselye-kartinki-3&amp;per_page=20&amp;page=21" TargetMode="External"/><Relationship Id="rId900" Type="http://schemas.openxmlformats.org/officeDocument/2006/relationships/hyperlink" Target="https://alex-book.ru/catalog?search=%D0%91%D0%BE%D0%BB%D1%8C%D1%88%D0%B8%D0%B5&amp;active_dialog_slug=bolshie-mashiny-3&amp;per_page=20&amp;page=1" TargetMode="External"/><Relationship Id="rId125" Type="http://schemas.openxmlformats.org/officeDocument/2006/relationships/hyperlink" Target="http://alex-book.ru/catalog?sort=id-asc&amp;active_dialog_slug=veselye-ovoshchi-2&amp;per_page=20&amp;page=45" TargetMode="External"/><Relationship Id="rId167" Type="http://schemas.openxmlformats.org/officeDocument/2006/relationships/hyperlink" Target="http://alex-book.ru/catalog?sort=id-asc&amp;active_dialog_slug=panda&amp;per_page=20&amp;page=7" TargetMode="External"/><Relationship Id="rId332" Type="http://schemas.openxmlformats.org/officeDocument/2006/relationships/hyperlink" Target="http://alex-book.ru/catalog?sort=id-asc&amp;active_dialog_slug=kto-kakogo-cveta&amp;per_page=20&amp;page=15" TargetMode="External"/><Relationship Id="rId374" Type="http://schemas.openxmlformats.org/officeDocument/2006/relationships/hyperlink" Target="http://alex-book.ru/catalog?sort=id-asc&amp;active_dialog_slug=zoopark-2&amp;per_page=20&amp;page=17" TargetMode="External"/><Relationship Id="rId581" Type="http://schemas.openxmlformats.org/officeDocument/2006/relationships/hyperlink" Target="http://alex-book.ru/catalog?sort=id-asc&amp;active_dialog_slug=rostomer-veselyy-rostomer&amp;per_page=20&amp;page=29" TargetMode="External"/><Relationship Id="rId777" Type="http://schemas.openxmlformats.org/officeDocument/2006/relationships/hyperlink" Target="http://alex-book.ru/catalog?sort=id-asc&amp;active_dialog_slug=kolobok&amp;per_page=20&amp;page=35" TargetMode="External"/><Relationship Id="rId71" Type="http://schemas.openxmlformats.org/officeDocument/2006/relationships/hyperlink" Target="http://alex-book.ru/catalog?sort=id-asc&amp;active_dialog_slug=tri-kota-remont&amp;per_page=20&amp;page=1" TargetMode="External"/><Relationship Id="rId234" Type="http://schemas.openxmlformats.org/officeDocument/2006/relationships/hyperlink" Target="http://alex-book.ru/catalog?sort=id-asc&amp;active_dialog_slug=na-polyanke&amp;per_page=20&amp;page=9" TargetMode="External"/><Relationship Id="rId637" Type="http://schemas.openxmlformats.org/officeDocument/2006/relationships/hyperlink" Target="http://www.slovo-book.ru/coveran/978500033999200046.jpg" TargetMode="External"/><Relationship Id="rId679" Type="http://schemas.openxmlformats.org/officeDocument/2006/relationships/hyperlink" Target="http://alex-book.ru/catalog?sort=id-asc&amp;active_dialog_slug=katya&amp;per_page=20&amp;page=23" TargetMode="External"/><Relationship Id="rId802" Type="http://schemas.openxmlformats.org/officeDocument/2006/relationships/hyperlink" Target="http://alex-book.ru/catalog?sort=id-asc&amp;active_dialog_slug=risuem-igraya&amp;per_page=20&amp;page=33" TargetMode="External"/><Relationship Id="rId844" Type="http://schemas.openxmlformats.org/officeDocument/2006/relationships/hyperlink" Target="http://alex-book.ru/catalog?sort=id-asc&amp;active_dialog_slug=moya-semya&amp;per_page=20&amp;page=4" TargetMode="External"/><Relationship Id="rId886" Type="http://schemas.openxmlformats.org/officeDocument/2006/relationships/hyperlink" Target="http://alex-book.ru/catalog?categories%5b%5d=vodnaya-raskraska&amp;active_dialog_slug=kapibara-2&amp;per_page=20&amp;page=1" TargetMode="External"/><Relationship Id="rId2" Type="http://schemas.openxmlformats.org/officeDocument/2006/relationships/hyperlink" Target="http://alex-book.ru/catalog?sort=id-asc&amp;active_dialog_slug=fiksiki-mikrovolnovka&amp;per_page=20&amp;page=6" TargetMode="External"/><Relationship Id="rId29" Type="http://schemas.openxmlformats.org/officeDocument/2006/relationships/hyperlink" Target="http://alex-book.ru/catalog?sort=id-asc&amp;active_dialog_slug=u-nas-na-ferme&amp;per_page=20&amp;page=5" TargetMode="External"/><Relationship Id="rId276" Type="http://schemas.openxmlformats.org/officeDocument/2006/relationships/hyperlink" Target="http://alex-book.ru/catalog?sort=id-asc&amp;active_dialog_slug=lesnye-zveryata&amp;per_page=20&amp;page=42" TargetMode="External"/><Relationship Id="rId441" Type="http://schemas.openxmlformats.org/officeDocument/2006/relationships/hyperlink" Target="http://alex-book.ru/catalog?sort=id-asc&amp;active_dialog_slug=zagadki-3&amp;per_page=20&amp;page=47" TargetMode="External"/><Relationship Id="rId483" Type="http://schemas.openxmlformats.org/officeDocument/2006/relationships/hyperlink" Target="http://www.slovo-book.ru/cover/9785912827587.jpg" TargetMode="External"/><Relationship Id="rId539" Type="http://schemas.openxmlformats.org/officeDocument/2006/relationships/hyperlink" Target="http://alex-book.ru/catalog?sort=id-asc&amp;active_dialog_slug=k-chukovskiy-skazki-oblozhka-s-zolotoy-folgoy&amp;per_page=20&amp;page=39" TargetMode="External"/><Relationship Id="rId690" Type="http://schemas.openxmlformats.org/officeDocument/2006/relationships/hyperlink" Target="http://alex-book.ru/catalog?sort=id-asc&amp;active_dialog_slug=dana&amp;per_page=20&amp;page=22" TargetMode="External"/><Relationship Id="rId704" Type="http://schemas.openxmlformats.org/officeDocument/2006/relationships/hyperlink" Target="http://alex-book.ru/catalog?sort=id-asc&amp;active_dialog_slug=ya-risuyu-sam-2&amp;per_page=20&amp;page=13" TargetMode="External"/><Relationship Id="rId746" Type="http://schemas.openxmlformats.org/officeDocument/2006/relationships/hyperlink" Target="http://www.slovo-book.ru/cover/9785912828751.jpg" TargetMode="External"/><Relationship Id="rId911" Type="http://schemas.openxmlformats.org/officeDocument/2006/relationships/hyperlink" Target="http://alex-book.ru/catalog?sort=id-asc&amp;active_dialog_slug=a-barto-kniga-stihov&amp;per_page=20&amp;page=40" TargetMode="External"/><Relationship Id="rId40" Type="http://schemas.openxmlformats.org/officeDocument/2006/relationships/hyperlink" Target="http://alex-book.ru/catalog?sort=id-asc&amp;active_dialog_slug=veselaya-progulka&amp;per_page=20&amp;page=3" TargetMode="External"/><Relationship Id="rId136" Type="http://schemas.openxmlformats.org/officeDocument/2006/relationships/hyperlink" Target="http://alex-book.ru/catalog?sort=id-asc&amp;active_dialog_slug=dlya-malyshey-3&amp;per_page=20&amp;page=24" TargetMode="External"/><Relationship Id="rId178" Type="http://schemas.openxmlformats.org/officeDocument/2006/relationships/hyperlink" Target="http://alex-book.ru/catalog?sort=id-asc&amp;active_dialog_slug=super-gonki&amp;per_page=20&amp;page=17" TargetMode="External"/><Relationship Id="rId301" Type="http://schemas.openxmlformats.org/officeDocument/2006/relationships/hyperlink" Target="http://alex-book.ru/catalog?sort=id-asc&amp;active_dialog_slug=k-chukovskiy-telefon&amp;per_page=20&amp;page=37" TargetMode="External"/><Relationship Id="rId343" Type="http://schemas.openxmlformats.org/officeDocument/2006/relationships/hyperlink" Target="https://www.slovo-book.ru/cover/9785912820182.jpg" TargetMode="External"/><Relationship Id="rId550" Type="http://schemas.openxmlformats.org/officeDocument/2006/relationships/hyperlink" Target="http://alex-book.ru/catalog?sort=id-asc&amp;active_dialog_slug=dlya-vas-devochki&amp;per_page=20&amp;page=15" TargetMode="External"/><Relationship Id="rId788" Type="http://schemas.openxmlformats.org/officeDocument/2006/relationships/hyperlink" Target="http://alex-book.ru/catalog?sort=id-asc&amp;active_dialog_slug=a-barto-kniga-stihov&amp;per_page=20&amp;page=40" TargetMode="External"/><Relationship Id="rId82" Type="http://schemas.openxmlformats.org/officeDocument/2006/relationships/hyperlink" Target="http://alex-book.ru/catalog?sort=id-asc&amp;active_dialog_slug=mashiny&amp;per_page=20&amp;page=6" TargetMode="External"/><Relationship Id="rId203" Type="http://schemas.openxmlformats.org/officeDocument/2006/relationships/hyperlink" Target="http://alex-book.ru/catalog?sort=id-asc&amp;active_dialog_slug=kosolapyy-medvezhonok&amp;per_page=20&amp;page=12" TargetMode="External"/><Relationship Id="rId385" Type="http://schemas.openxmlformats.org/officeDocument/2006/relationships/hyperlink" Target="http://alex-book.ru/catalog?sort=id-asc&amp;active_dialog_slug=pochitaem-lisa-nochlezhnica&amp;per_page=20&amp;page=9" TargetMode="External"/><Relationship Id="rId592" Type="http://schemas.openxmlformats.org/officeDocument/2006/relationships/hyperlink" Target="http://alex-book.ru/catalog?sort=id-asc&amp;active_dialog_slug=raskraska-dlya-malchikov&amp;per_page=20&amp;page=11" TargetMode="External"/><Relationship Id="rId606" Type="http://schemas.openxmlformats.org/officeDocument/2006/relationships/hyperlink" Target="http://alex-book.ru/catalog?sort=id-asc&amp;active_dialog_slug=matematika-chast-2&amp;per_page=20&amp;page=25" TargetMode="External"/><Relationship Id="rId648" Type="http://schemas.openxmlformats.org/officeDocument/2006/relationships/hyperlink" Target="http://alex-book.ru/catalog?sort=id-asc&amp;active_dialog_slug=muha-pevuha&amp;per_page=20&amp;page=38" TargetMode="External"/><Relationship Id="rId813" Type="http://schemas.openxmlformats.org/officeDocument/2006/relationships/hyperlink" Target="http://alex-book.ru/catalog?sort=id-asc&amp;active_dialog_slug=uroki-dlya-rebyat&amp;per_page=20&amp;page=33" TargetMode="External"/><Relationship Id="rId855" Type="http://schemas.openxmlformats.org/officeDocument/2006/relationships/hyperlink" Target="http://alex-book.ru/catalog?active_dialog_slug=pravila-dorozhnogo-dvizheniya&amp;per_page=20&amp;page=1" TargetMode="External"/><Relationship Id="rId245" Type="http://schemas.openxmlformats.org/officeDocument/2006/relationships/hyperlink" Target="http://alex-book.ru/catalog?sort=id-asc&amp;active_dialog_slug=neotlozhnye-dela&amp;per_page=20&amp;page=46" TargetMode="External"/><Relationship Id="rId287" Type="http://schemas.openxmlformats.org/officeDocument/2006/relationships/hyperlink" Target="http://alex-book.ru/catalog?sort=id-asc&amp;active_dialog_slug=porisuy-ka&amp;per_page=20&amp;page=16" TargetMode="External"/><Relationship Id="rId410" Type="http://schemas.openxmlformats.org/officeDocument/2006/relationships/hyperlink" Target="http://alex-book.ru/catalog?sort=id-asc&amp;active_dialog_slug=schet-dlya-malyshey&amp;per_page=20&amp;page=38" TargetMode="External"/><Relationship Id="rId452" Type="http://schemas.openxmlformats.org/officeDocument/2006/relationships/hyperlink" Target="http://alex-book.ru/catalog?sort=id-asc&amp;active_dialog_slug=moi-druzya-5&amp;per_page=20&amp;page=43" TargetMode="External"/><Relationship Id="rId494" Type="http://schemas.openxmlformats.org/officeDocument/2006/relationships/hyperlink" Target="http://www.slovo-book.ru/coveran/9785912827594.jpg" TargetMode="External"/><Relationship Id="rId508" Type="http://schemas.openxmlformats.org/officeDocument/2006/relationships/hyperlink" Target="http://alex-book.ru/catalog?sort=id-asc&amp;active_dialog_slug=moi-lyubimye-igrushki&amp;per_page=20&amp;page=20" TargetMode="External"/><Relationship Id="rId715" Type="http://schemas.openxmlformats.org/officeDocument/2006/relationships/hyperlink" Target="http://www.slovo-book.ru/cover/978500033999200006.jpg" TargetMode="External"/><Relationship Id="rId897" Type="http://schemas.openxmlformats.org/officeDocument/2006/relationships/hyperlink" Target="https://alex-book.ru/catalog?search=%D0%A2%D0%B5%D1%85%D0%BD%D0%B8%D0%BA%D0%B0&amp;active_dialog_slug=tehnika-vokrug-nas&amp;per_page=20&amp;page=1" TargetMode="External"/><Relationship Id="rId922" Type="http://schemas.openxmlformats.org/officeDocument/2006/relationships/printerSettings" Target="../printerSettings/printerSettings1.bin"/><Relationship Id="rId105" Type="http://schemas.openxmlformats.org/officeDocument/2006/relationships/hyperlink" Target="http://alex-book.ru/catalog?sort=id-asc&amp;active_dialog_slug=dlya-malyshey&amp;per_page=20&amp;page=7" TargetMode="External"/><Relationship Id="rId147" Type="http://schemas.openxmlformats.org/officeDocument/2006/relationships/hyperlink" Target="http://alex-book.ru/catalog?sort=id-asc&amp;active_dialog_slug=lisa-zayac-i-petuh-2&amp;per_page=20&amp;page=48" TargetMode="External"/><Relationship Id="rId312" Type="http://schemas.openxmlformats.org/officeDocument/2006/relationships/hyperlink" Target="https://www.slovo-book.ru/cover/9785912826627.jpg" TargetMode="External"/><Relationship Id="rId354" Type="http://schemas.openxmlformats.org/officeDocument/2006/relationships/hyperlink" Target="http://alex-book.ru/catalog?sort=id-asc&amp;active_dialog_slug=snegurochka&amp;per_page=20&amp;page=36" TargetMode="External"/><Relationship Id="rId757" Type="http://schemas.openxmlformats.org/officeDocument/2006/relationships/hyperlink" Target="http://alex-book.ru/catalog?sort=id-asc&amp;active_dialog_slug=vse-po-kletochkam&amp;per_page=20&amp;page=33" TargetMode="External"/><Relationship Id="rId799" Type="http://schemas.openxmlformats.org/officeDocument/2006/relationships/hyperlink" Target="http://alex-book.ru/catalog?sort=id-asc&amp;active_dialog_slug=u-nas-v-lesu&amp;per_page=20&amp;page=20" TargetMode="External"/><Relationship Id="rId51" Type="http://schemas.openxmlformats.org/officeDocument/2006/relationships/hyperlink" Target="http://alex-book.ru/catalog?sort=id-asc&amp;active_dialog_slug=tri-bogatyrya-i-morskoy-car-3&amp;per_page=20&amp;page=2" TargetMode="External"/><Relationship Id="rId93" Type="http://schemas.openxmlformats.org/officeDocument/2006/relationships/hyperlink" Target="http://alex-book.ru/catalog?sort=id-asc&amp;active_dialog_slug=smeshnye-zveryata&amp;per_page=20&amp;page=20" TargetMode="External"/><Relationship Id="rId189" Type="http://schemas.openxmlformats.org/officeDocument/2006/relationships/hyperlink" Target="http://alex-book.ru/catalog?sort=id-asc&amp;active_dialog_slug=azbuka-2&amp;per_page=20&amp;page=11" TargetMode="External"/><Relationship Id="rId396" Type="http://schemas.openxmlformats.org/officeDocument/2006/relationships/hyperlink" Target="http://alex-book.ru/catalog?sort=id-asc&amp;active_dialog_slug=ot-tochki-k-tochke-propisi&amp;per_page=20&amp;page=34" TargetMode="External"/><Relationship Id="rId561" Type="http://schemas.openxmlformats.org/officeDocument/2006/relationships/hyperlink" Target="http://alex-book.ru/catalog?sort=id-asc&amp;active_dialog_slug=v-stepanov-stihi-i-skazki&amp;per_page=20&amp;page=40" TargetMode="External"/><Relationship Id="rId617" Type="http://schemas.openxmlformats.org/officeDocument/2006/relationships/hyperlink" Target="http://alex-book.ru/catalog?sort=id-asc&amp;active_dialog_slug=veselaya-tehnika&amp;per_page=20&amp;page=20" TargetMode="External"/><Relationship Id="rId659" Type="http://schemas.openxmlformats.org/officeDocument/2006/relationships/hyperlink" Target="http://www.slovo-book.ru/coveran/9785912829147.jpg" TargetMode="External"/><Relationship Id="rId824" Type="http://schemas.openxmlformats.org/officeDocument/2006/relationships/hyperlink" Target="http://alex-book.ru/catalog?sort=id-asc&amp;active_dialog_slug=mir-zhivotnyh&amp;per_page=20&amp;page=40" TargetMode="External"/><Relationship Id="rId866" Type="http://schemas.openxmlformats.org/officeDocument/2006/relationships/hyperlink" Target="http://alex-book.ru/catalog?sort=id-asc&amp;active_dialog_slug=siniy-traktor-na-ferme&amp;per_page=20&amp;page=5" TargetMode="External"/><Relationship Id="rId214" Type="http://schemas.openxmlformats.org/officeDocument/2006/relationships/hyperlink" Target="http://alex-book.ru/catalog?sort=id-asc&amp;active_dialog_slug=zabavnye-igrushki&amp;per_page=20&amp;page=20" TargetMode="External"/><Relationship Id="rId256" Type="http://schemas.openxmlformats.org/officeDocument/2006/relationships/hyperlink" Target="http://alex-book.ru/catalog?sort=id-asc&amp;active_dialog_slug=zagadki&amp;per_page=20&amp;page=44" TargetMode="External"/><Relationship Id="rId298" Type="http://schemas.openxmlformats.org/officeDocument/2006/relationships/hyperlink" Target="http://alex-book.ru/catalog?sort=id-asc&amp;active_dialog_slug=v-stepanov-lesnye-zvezdy&amp;per_page=20&amp;page=38" TargetMode="External"/><Relationship Id="rId421" Type="http://schemas.openxmlformats.org/officeDocument/2006/relationships/hyperlink" Target="http://alex-book.ru/catalog?sort=id-asc&amp;active_dialog_slug=kot-v-sapogah-2&amp;per_page=20&amp;page=48" TargetMode="External"/><Relationship Id="rId463" Type="http://schemas.openxmlformats.org/officeDocument/2006/relationships/hyperlink" Target="http://alex-book.ru/catalog?sort=id-asc&amp;active_dialog_slug=podvodnoe-puteshestvie&amp;per_page=20&amp;page=43" TargetMode="External"/><Relationship Id="rId519" Type="http://schemas.openxmlformats.org/officeDocument/2006/relationships/hyperlink" Target="http://alex-book.ru/catalog?sort=id-asc&amp;active_dialog_slug=matematika-znakomstvo-s-geometriey&amp;per_page=20&amp;page=26" TargetMode="External"/><Relationship Id="rId670" Type="http://schemas.openxmlformats.org/officeDocument/2006/relationships/hyperlink" Target="http://alex-book.ru/catalog?sort=id-asc&amp;active_dialog_slug=schet-3&amp;per_page=20&amp;page=18" TargetMode="External"/><Relationship Id="rId116" Type="http://schemas.openxmlformats.org/officeDocument/2006/relationships/hyperlink" Target="http://alex-book.ru/catalog?sort=id-asc&amp;active_dialog_slug=v-lesu-4&amp;per_page=20&amp;page=48" TargetMode="External"/><Relationship Id="rId158" Type="http://schemas.openxmlformats.org/officeDocument/2006/relationships/hyperlink" Target="http://alex-book.ru/catalog?sort=id-asc&amp;active_dialog_slug=myshka-poteshki&amp;per_page=20&amp;page=43" TargetMode="External"/><Relationship Id="rId323" Type="http://schemas.openxmlformats.org/officeDocument/2006/relationships/hyperlink" Target="http://alex-book.ru/catalog?sort=id-asc&amp;active_dialog_slug=devochkam-2&amp;per_page=20&amp;page=16" TargetMode="External"/><Relationship Id="rId530" Type="http://schemas.openxmlformats.org/officeDocument/2006/relationships/hyperlink" Target="http://alex-book.ru/catalog?sort=id-asc&amp;active_dialog_slug=pishem-po-kletochkam&amp;per_page=20&amp;page=34" TargetMode="External"/><Relationship Id="rId726" Type="http://schemas.openxmlformats.org/officeDocument/2006/relationships/hyperlink" Target="http://www.slovo-book.ru/cover/978500033999200004.jpg" TargetMode="External"/><Relationship Id="rId768" Type="http://schemas.openxmlformats.org/officeDocument/2006/relationships/hyperlink" Target="http://alex-book.ru/catalog?sort=id-asc&amp;active_dialog_slug=vremya-sutok&amp;per_page=20&amp;page=24" TargetMode="External"/><Relationship Id="rId20" Type="http://schemas.openxmlformats.org/officeDocument/2006/relationships/hyperlink" Target="http://alex-book.ru/catalog?sort=id-asc&amp;active_dialog_slug=na-veseloy-ferme&amp;per_page=20&amp;page=6" TargetMode="External"/><Relationship Id="rId62" Type="http://schemas.openxmlformats.org/officeDocument/2006/relationships/hyperlink" Target="http://alex-book.ru/catalog?sort=id-asc&amp;active_dialog_slug=tri-kota-zamorskie-gosti&amp;per_page=20&amp;page=1" TargetMode="External"/><Relationship Id="rId365" Type="http://schemas.openxmlformats.org/officeDocument/2006/relationships/hyperlink" Target="http://alex-book.ru/catalog?sort=id-asc&amp;active_dialog_slug=petushok-zolotoy-grebeshok-i-zhernovki&amp;per_page=20&amp;page=36" TargetMode="External"/><Relationship Id="rId572" Type="http://schemas.openxmlformats.org/officeDocument/2006/relationships/hyperlink" Target="http://alex-book.ru/catalog?sort=id-asc&amp;active_dialog_slug=matematika-chast-1&amp;per_page=20&amp;page=25" TargetMode="External"/><Relationship Id="rId628" Type="http://schemas.openxmlformats.org/officeDocument/2006/relationships/hyperlink" Target="http://www.slovo-book.ru/coveran/978500033999200035.jpg" TargetMode="External"/><Relationship Id="rId835" Type="http://schemas.openxmlformats.org/officeDocument/2006/relationships/hyperlink" Target="http://alex-book.ru/catalog?sort=id-asc&amp;active_dialog_slug=tri-bogatyrya-na-dalnih-beregah-3&amp;per_page=20&amp;page=2" TargetMode="External"/><Relationship Id="rId225" Type="http://schemas.openxmlformats.org/officeDocument/2006/relationships/hyperlink" Target="http://alex-book.ru/catalog?sort=id-asc&amp;active_dialog_slug=v-lesu&amp;per_page=20&amp;page=9" TargetMode="External"/><Relationship Id="rId267" Type="http://schemas.openxmlformats.org/officeDocument/2006/relationships/hyperlink" Target="http://alex-book.ru/catalog?sort=id-asc&amp;active_dialog_slug=vertolety&amp;per_page=20&amp;page=19" TargetMode="External"/><Relationship Id="rId432" Type="http://schemas.openxmlformats.org/officeDocument/2006/relationships/hyperlink" Target="http://alex-book.ru/catalog?sort=id-asc&amp;active_dialog_slug=tri-sokola&amp;per_page=20&amp;page=46" TargetMode="External"/><Relationship Id="rId474" Type="http://schemas.openxmlformats.org/officeDocument/2006/relationships/hyperlink" Target="http://alex-book.ru/catalog?sort=id-asc&amp;active_dialog_slug=poehali&amp;per_page=20&amp;page=43" TargetMode="External"/><Relationship Id="rId877" Type="http://schemas.openxmlformats.org/officeDocument/2006/relationships/hyperlink" Target="http://alex-book.ru/catalog?sort=id-asc&amp;active_dialog_slug=v-stepanov-podkovki&amp;per_page=20&amp;page=38" TargetMode="External"/><Relationship Id="rId127" Type="http://schemas.openxmlformats.org/officeDocument/2006/relationships/hyperlink" Target="http://alex-book.ru/catalog?sort=id-asc&amp;active_dialog_slug=vo-dvore-kto-zhivet&amp;per_page=20&amp;page=45" TargetMode="External"/><Relationship Id="rId681" Type="http://schemas.openxmlformats.org/officeDocument/2006/relationships/hyperlink" Target="http://www.slovo-book.ru/cover/978500033999200022.jpg" TargetMode="External"/><Relationship Id="rId737" Type="http://schemas.openxmlformats.org/officeDocument/2006/relationships/hyperlink" Target="http://alex-book.ru/catalog?sort=id-asc&amp;active_dialog_slug=strana-zverey&amp;per_page=20&amp;page=22" TargetMode="External"/><Relationship Id="rId779" Type="http://schemas.openxmlformats.org/officeDocument/2006/relationships/hyperlink" Target="http://alex-book.ru/catalog?sort=id-asc&amp;active_dialog_slug=lisa-zayac-i-petuh&amp;per_page=20&amp;page=35" TargetMode="External"/><Relationship Id="rId902" Type="http://schemas.openxmlformats.org/officeDocument/2006/relationships/hyperlink" Target="http://alex-book.ru/catalog?sort=id-asc&amp;active_dialog_slug=kodovyy-zamok&amp;per_page=20&amp;page=6" TargetMode="External"/><Relationship Id="rId31" Type="http://schemas.openxmlformats.org/officeDocument/2006/relationships/hyperlink" Target="http://alex-book.ru/catalog?sort=id-asc&amp;active_dialog_slug=tri-bogatyrya-hod-konem-kon-yuliy&amp;per_page=20&amp;page=3" TargetMode="External"/><Relationship Id="rId73" Type="http://schemas.openxmlformats.org/officeDocument/2006/relationships/hyperlink" Target="http://alex-book.ru/catalog?sort=id-asc&amp;active_dialog_slug=tri-kota-tort-v-podarok&amp;per_page=20&amp;page=1" TargetMode="External"/><Relationship Id="rId169" Type="http://schemas.openxmlformats.org/officeDocument/2006/relationships/hyperlink" Target="http://alex-book.ru/catalog?sort=id-asc&amp;active_dialog_slug=udivitelnye-princessy&amp;per_page=20&amp;page=15" TargetMode="External"/><Relationship Id="rId334" Type="http://schemas.openxmlformats.org/officeDocument/2006/relationships/hyperlink" Target="http://alex-book.ru/catalog?sort=id-asc&amp;active_dialog_slug=schitaem-i-risuem&amp;per_page=20&amp;page=17" TargetMode="External"/><Relationship Id="rId376" Type="http://schemas.openxmlformats.org/officeDocument/2006/relationships/hyperlink" Target="http://alex-book.ru/catalog?sort=id-asc&amp;active_dialog_slug=v-lesu-3&amp;per_page=20&amp;page=17" TargetMode="External"/><Relationship Id="rId541" Type="http://schemas.openxmlformats.org/officeDocument/2006/relationships/hyperlink" Target="http://alex-book.ru/catalog?sort=id-asc&amp;active_dialog_slug=bukvar-oblozhka-s-serebryanoy-folgoy&amp;per_page=20&amp;page=39" TargetMode="External"/><Relationship Id="rId583" Type="http://schemas.openxmlformats.org/officeDocument/2006/relationships/hyperlink" Target="http://alex-book.ru/catalog?sort=id-asc&amp;active_dialog_slug=animals-zhivotnye&amp;per_page=20&amp;page=10" TargetMode="External"/><Relationship Id="rId639" Type="http://schemas.openxmlformats.org/officeDocument/2006/relationships/hyperlink" Target="http://www.slovo-book.ru/coveran/978500033999200033.jpg" TargetMode="External"/><Relationship Id="rId790" Type="http://schemas.openxmlformats.org/officeDocument/2006/relationships/hyperlink" Target="http://alex-book.ru/catalog?sort=id-asc&amp;active_dialog_slug=azbuka-razreznaya&amp;per_page=20&amp;page=29" TargetMode="External"/><Relationship Id="rId804" Type="http://schemas.openxmlformats.org/officeDocument/2006/relationships/hyperlink" Target="http://alex-book.ru/catalog?sort=id-asc&amp;active_dialog_slug=veselyy-schet&amp;per_page=20&amp;page=33" TargetMode="External"/><Relationship Id="rId4" Type="http://schemas.openxmlformats.org/officeDocument/2006/relationships/hyperlink" Target="http://alex-book.ru/catalog?sort=id-asc&amp;active_dialog_slug=vozdushnyy-shar&amp;per_page=20&amp;page=6" TargetMode="External"/><Relationship Id="rId180" Type="http://schemas.openxmlformats.org/officeDocument/2006/relationships/hyperlink" Target="http://alex-book.ru/catalog?sort=id-asc&amp;active_dialog_slug=edem-plavaem-letaem-6&amp;per_page=20&amp;page=16" TargetMode="External"/><Relationship Id="rId236" Type="http://schemas.openxmlformats.org/officeDocument/2006/relationships/hyperlink" Target="http://alex-book.ru/catalog?sort=id-asc&amp;active_dialog_slug=gonki&amp;per_page=20&amp;page=9" TargetMode="External"/><Relationship Id="rId278" Type="http://schemas.openxmlformats.org/officeDocument/2006/relationships/hyperlink" Target="http://www.slovo-book.ru/cover/4673738097992.jpg" TargetMode="External"/><Relationship Id="rId401" Type="http://schemas.openxmlformats.org/officeDocument/2006/relationships/hyperlink" Target="http://alex-book.ru/catalog?sort=id-asc&amp;active_dialog_slug=zabavnye-zhivotnye&amp;per_page=20&amp;page=21" TargetMode="External"/><Relationship Id="rId443" Type="http://schemas.openxmlformats.org/officeDocument/2006/relationships/hyperlink" Target="http://alex-book.ru/catalog?sort=id-asc&amp;active_dialog_slug=shalunishki&amp;per_page=20&amp;page=47" TargetMode="External"/><Relationship Id="rId650" Type="http://schemas.openxmlformats.org/officeDocument/2006/relationships/hyperlink" Target="http://alex-book.ru/catalog?sort=id-asc&amp;active_dialog_slug=k-chukovskiy-toptygin-i-lisa&amp;per_page=20&amp;page=36" TargetMode="External"/><Relationship Id="rId846" Type="http://schemas.openxmlformats.org/officeDocument/2006/relationships/hyperlink" Target="http://alex-book.ru/catalog?sort=id-asc&amp;active_dialog_slug=kanikuly-na-ferme&amp;per_page=20&amp;page=5" TargetMode="External"/><Relationship Id="rId888" Type="http://schemas.openxmlformats.org/officeDocument/2006/relationships/hyperlink" Target="http://alex-book.ru/catalog?active_dialog_slug=milaya-kapibara&amp;per_page=20&amp;page=1" TargetMode="External"/><Relationship Id="rId303" Type="http://schemas.openxmlformats.org/officeDocument/2006/relationships/hyperlink" Target="http://alex-book.ru/catalog?sort=id-asc&amp;active_dialog_slug=ya-risuyu-mashiny&amp;per_page=20&amp;page=19" TargetMode="External"/><Relationship Id="rId485" Type="http://schemas.openxmlformats.org/officeDocument/2006/relationships/hyperlink" Target="http://alex-book.ru/catalog?sort=id-asc&amp;active_dialog_slug=obuchenie-gramote-uchimsya-pisat-bukvy-chast-2&amp;per_page=20&amp;page=25" TargetMode="External"/><Relationship Id="rId692" Type="http://schemas.openxmlformats.org/officeDocument/2006/relationships/hyperlink" Target="http://alex-book.ru/catalog?sort=id-asc&amp;active_dialog_slug=na-doroge&amp;per_page=20&amp;page=24" TargetMode="External"/><Relationship Id="rId706" Type="http://schemas.openxmlformats.org/officeDocument/2006/relationships/hyperlink" Target="http://alex-book.ru/catalog?sort=id-asc&amp;active_dialog_slug=azbuka-i-schet&amp;per_page=20&amp;page=39" TargetMode="External"/><Relationship Id="rId748" Type="http://schemas.openxmlformats.org/officeDocument/2006/relationships/hyperlink" Target="http://alex-book.ru/catalog?sort=id-asc&amp;active_dialog_slug=u-straha-glaza-veliki&amp;per_page=20&amp;page=35" TargetMode="External"/><Relationship Id="rId913" Type="http://schemas.openxmlformats.org/officeDocument/2006/relationships/hyperlink" Target="http://alex-book.ru/catalog?sort=id-asc&amp;active_dialog_slug=veselyy-urok&amp;per_page=20&amp;page=40" TargetMode="External"/><Relationship Id="rId42" Type="http://schemas.openxmlformats.org/officeDocument/2006/relationships/hyperlink" Target="http://alex-book.ru/catalog?sort=id-asc&amp;active_dialog_slug=tri-bogatyrya-i-morskoy-car&amp;per_page=20&amp;page=2" TargetMode="External"/><Relationship Id="rId84" Type="http://schemas.openxmlformats.org/officeDocument/2006/relationships/hyperlink" Target="http://alex-book.ru/catalog?sort=id-asc&amp;active_dialog_slug=moi-risunki&amp;per_page=20&amp;page=7" TargetMode="External"/><Relationship Id="rId138" Type="http://schemas.openxmlformats.org/officeDocument/2006/relationships/hyperlink" Target="http://alex-book.ru/catalog?sort=id-asc&amp;active_dialog_slug=samye-krasivye&amp;per_page=20&amp;page=21" TargetMode="External"/><Relationship Id="rId345" Type="http://schemas.openxmlformats.org/officeDocument/2006/relationships/hyperlink" Target="http://alex-book.ru/catalog?sort=id-asc&amp;active_dialog_slug=po-shchuchemu-velenyu&amp;per_page=20&amp;page=35" TargetMode="External"/><Relationship Id="rId387" Type="http://schemas.openxmlformats.org/officeDocument/2006/relationships/hyperlink" Target="http://alex-book.ru/catalog?sort=id-asc&amp;active_dialog_slug=pochitaem-k-chukovskiy-muha-cokotuha&amp;per_page=20&amp;page=9" TargetMode="External"/><Relationship Id="rId510" Type="http://schemas.openxmlformats.org/officeDocument/2006/relationships/hyperlink" Target="http://alex-book.ru/catalog?sort=id-asc&amp;active_dialog_slug=lyubimye-mashiny&amp;per_page=20&amp;page=19" TargetMode="External"/><Relationship Id="rId552" Type="http://schemas.openxmlformats.org/officeDocument/2006/relationships/hyperlink" Target="http://alex-book.ru/catalog?sort=id-asc&amp;active_dialog_slug=moi-princessy-4&amp;per_page=20&amp;page=15" TargetMode="External"/><Relationship Id="rId594" Type="http://schemas.openxmlformats.org/officeDocument/2006/relationships/hyperlink" Target="http://alex-book.ru/catalog?sort=id-asc&amp;active_dialog_slug=zhivotnye&amp;per_page=20&amp;page=13" TargetMode="External"/><Relationship Id="rId608" Type="http://schemas.openxmlformats.org/officeDocument/2006/relationships/hyperlink" Target="http://www.slovo-book.ru/cover/9785912828096.jpg" TargetMode="External"/><Relationship Id="rId815" Type="http://schemas.openxmlformats.org/officeDocument/2006/relationships/hyperlink" Target="http://www.slovo-book.ru/cover/9785912820076.jpg" TargetMode="External"/><Relationship Id="rId191" Type="http://schemas.openxmlformats.org/officeDocument/2006/relationships/hyperlink" Target="http://alex-book.ru/catalog?sort=id-asc&amp;active_dialog_slug=kto-gde-zhivet-3&amp;per_page=20&amp;page=37" TargetMode="External"/><Relationship Id="rId205" Type="http://schemas.openxmlformats.org/officeDocument/2006/relationships/hyperlink" Target="http://alex-book.ru/catalog?sort=id-asc&amp;active_dialog_slug=kolosok-2&amp;per_page=20&amp;page=37" TargetMode="External"/><Relationship Id="rId247" Type="http://schemas.openxmlformats.org/officeDocument/2006/relationships/hyperlink" Target="http://alex-book.ru/catalog?sort=id-asc&amp;active_dialog_slug=malchikam-4&amp;per_page=20&amp;page=46" TargetMode="External"/><Relationship Id="rId412" Type="http://schemas.openxmlformats.org/officeDocument/2006/relationships/hyperlink" Target="http://alex-book.ru/catalog?sort=id-asc&amp;active_dialog_slug=lisa-i-zhuravl&amp;per_page=20&amp;page=37" TargetMode="External"/><Relationship Id="rId857" Type="http://schemas.openxmlformats.org/officeDocument/2006/relationships/hyperlink" Target="http://alex-book.ru/catalog?sort=id-asc&amp;active_dialog_slug=luchshie-druzya&amp;per_page=20&amp;page=4" TargetMode="External"/><Relationship Id="rId899" Type="http://schemas.openxmlformats.org/officeDocument/2006/relationships/hyperlink" Target="https://alex-book.ru/catalog?search=%D0%9C%D0%BE%D1%8F+%D0%BF%D1%80%D0%B8&amp;active_dialog_slug=moya-princessa&amp;per_page=20&amp;page=1" TargetMode="External"/><Relationship Id="rId107" Type="http://schemas.openxmlformats.org/officeDocument/2006/relationships/hyperlink" Target="http://alex-book.ru/catalog?sort=id-asc&amp;active_dialog_slug=veselye-kartinki&amp;per_page=20&amp;page=7" TargetMode="External"/><Relationship Id="rId289" Type="http://schemas.openxmlformats.org/officeDocument/2006/relationships/hyperlink" Target="http://alex-book.ru/catalog?sort=id-asc&amp;active_dialog_slug=moi-risunki-2&amp;per_page=20&amp;page=16" TargetMode="External"/><Relationship Id="rId454" Type="http://schemas.openxmlformats.org/officeDocument/2006/relationships/hyperlink" Target="http://alex-book.ru/catalog?sort=id-asc&amp;active_dialog_slug=magazin&amp;per_page=20&amp;page=44" TargetMode="External"/><Relationship Id="rId496" Type="http://schemas.openxmlformats.org/officeDocument/2006/relationships/hyperlink" Target="http://alex-book.ru/catalog?sort=id-asc&amp;active_dialog_slug=vremena-goda&amp;per_page=20&amp;page=40" TargetMode="External"/><Relationship Id="rId661" Type="http://schemas.openxmlformats.org/officeDocument/2006/relationships/hyperlink" Target="http://www.slovo-book.ru/coveran/9785912826740.jpg" TargetMode="External"/><Relationship Id="rId717" Type="http://schemas.openxmlformats.org/officeDocument/2006/relationships/hyperlink" Target="http://alex-book.ru/catalog?sort=id-asc&amp;active_dialog_slug=sobiraemsya-na-prazdnik&amp;per_page=20&amp;page=11" TargetMode="External"/><Relationship Id="rId759" Type="http://schemas.openxmlformats.org/officeDocument/2006/relationships/hyperlink" Target="http://alex-book.ru/catalog?sort=id-asc&amp;active_dialog_slug=uchus-pisat&amp;per_page=20&amp;page=33" TargetMode="External"/><Relationship Id="rId11" Type="http://schemas.openxmlformats.org/officeDocument/2006/relationships/hyperlink" Target="http://alex-book.ru/catalog?sort=id-asc&amp;active_dialog_slug=fonarik&amp;per_page=20&amp;page=6" TargetMode="External"/><Relationship Id="rId53" Type="http://schemas.openxmlformats.org/officeDocument/2006/relationships/hyperlink" Target="http://alex-book.ru/catalog?sort=id-asc&amp;active_dialog_slug=kon-yuliy-i-bolshie-skachki-2&amp;per_page=20&amp;page=2" TargetMode="External"/><Relationship Id="rId149" Type="http://schemas.openxmlformats.org/officeDocument/2006/relationships/hyperlink" Target="http://alex-book.ru/catalog?sort=id-asc&amp;active_dialog_slug=gusi-lebedi-8&amp;per_page=20&amp;page=48" TargetMode="External"/><Relationship Id="rId314" Type="http://schemas.openxmlformats.org/officeDocument/2006/relationships/hyperlink" Target="http://alex-book.ru/catalog?sort=id-asc&amp;active_dialog_slug=ya-risuyu&amp;per_page=20&amp;page=14" TargetMode="External"/><Relationship Id="rId356" Type="http://schemas.openxmlformats.org/officeDocument/2006/relationships/hyperlink" Target="https://www.slovo-book.ru/cover/9785912828447.jpg" TargetMode="External"/><Relationship Id="rId398" Type="http://schemas.openxmlformats.org/officeDocument/2006/relationships/hyperlink" Target="http://alex-book.ru/catalog?sort=id-asc&amp;active_dialog_slug=treniruem-ruku-propisi&amp;per_page=20&amp;page=34" TargetMode="External"/><Relationship Id="rId521" Type="http://schemas.openxmlformats.org/officeDocument/2006/relationships/hyperlink" Target="http://alex-book.ru/catalog?sort=id-asc&amp;active_dialog_slug=matematika-uchimsya-pisat-cifry&amp;per_page=20&amp;page=26" TargetMode="External"/><Relationship Id="rId563" Type="http://schemas.openxmlformats.org/officeDocument/2006/relationships/hyperlink" Target="http://alex-book.ru/catalog?sort=id-asc&amp;active_dialog_slug=pervye-bukvy&amp;per_page=20&amp;page=32" TargetMode="External"/><Relationship Id="rId619" Type="http://schemas.openxmlformats.org/officeDocument/2006/relationships/hyperlink" Target="http://alex-book.ru/catalog?sort=id-asc&amp;active_dialog_slug=ya-uchus-vyrezat&amp;per_page=20&amp;page=24" TargetMode="External"/><Relationship Id="rId770" Type="http://schemas.openxmlformats.org/officeDocument/2006/relationships/hyperlink" Target="http://alex-book.ru/catalog?sort=id-asc&amp;active_dialog_slug=luchshie-skazki-po-slogam&amp;per_page=20&amp;page=40" TargetMode="External"/><Relationship Id="rId95" Type="http://schemas.openxmlformats.org/officeDocument/2006/relationships/hyperlink" Target="http://alex-book.ru/catalog?sort=id-asc&amp;active_dialog_slug=voennaya-tehnika-2&amp;per_page=20&amp;page=19" TargetMode="External"/><Relationship Id="rId160" Type="http://schemas.openxmlformats.org/officeDocument/2006/relationships/hyperlink" Target="http://alex-book.ru/catalog?sort=id-asc&amp;active_dialog_slug=vot-my-kakie-3&amp;per_page=20&amp;page=42" TargetMode="External"/><Relationship Id="rId216" Type="http://schemas.openxmlformats.org/officeDocument/2006/relationships/hyperlink" Target="http://alex-book.ru/catalog?sort=id-asc&amp;active_dialog_slug=uchimsya-chitat-po-slogam&amp;per_page=20&amp;page=38" TargetMode="External"/><Relationship Id="rId423" Type="http://schemas.openxmlformats.org/officeDocument/2006/relationships/hyperlink" Target="http://alex-book.ru/catalog?sort=id-asc&amp;active_dialog_slug=krylatyy-mohnatyy-i-maslenyy&amp;per_page=20&amp;page=46" TargetMode="External"/><Relationship Id="rId826" Type="http://schemas.openxmlformats.org/officeDocument/2006/relationships/hyperlink" Target="http://alex-book.ru/catalog?sort=id-asc&amp;active_dialog_slug=azbuka-11&amp;per_page=20&amp;page=40" TargetMode="External"/><Relationship Id="rId868" Type="http://schemas.openxmlformats.org/officeDocument/2006/relationships/hyperlink" Target="http://alex-book.ru/catalog?sort=id-asc&amp;active_dialog_slug=sad-i-ogorod&amp;per_page=20&amp;page=10" TargetMode="External"/><Relationship Id="rId258" Type="http://schemas.openxmlformats.org/officeDocument/2006/relationships/hyperlink" Target="http://alex-book.ru/catalog?sort=id-asc&amp;active_dialog_slug=progulka-na-lugu&amp;per_page=20&amp;page=44" TargetMode="External"/><Relationship Id="rId465" Type="http://schemas.openxmlformats.org/officeDocument/2006/relationships/hyperlink" Target="http://alex-book.ru/catalog?sort=id-asc&amp;active_dialog_slug=transport-vokrug-nas&amp;per_page=20&amp;page=44" TargetMode="External"/><Relationship Id="rId630" Type="http://schemas.openxmlformats.org/officeDocument/2006/relationships/hyperlink" Target="http://www.slovo-book.ru/coveran/978500033999200038.jpg" TargetMode="External"/><Relationship Id="rId672" Type="http://schemas.openxmlformats.org/officeDocument/2006/relationships/hyperlink" Target="http://alex-book.ru/catalog?sort=id-asc&amp;active_dialog_slug=chudesnye-skazki&amp;per_page=20&amp;page=41" TargetMode="External"/><Relationship Id="rId728" Type="http://schemas.openxmlformats.org/officeDocument/2006/relationships/hyperlink" Target="http://alex-book.ru/catalog?sort=id-asc&amp;active_dialog_slug=pervaya-tehnika&amp;per_page=20&amp;page=24" TargetMode="External"/><Relationship Id="rId22" Type="http://schemas.openxmlformats.org/officeDocument/2006/relationships/hyperlink" Target="http://alex-book.ru/catalog?sort=id-asc&amp;active_dialog_slug=veselye-kanikuly&amp;per_page=20&amp;page=5" TargetMode="External"/><Relationship Id="rId64" Type="http://schemas.openxmlformats.org/officeDocument/2006/relationships/hyperlink" Target="http://alex-book.ru/catalog?sort=id-asc&amp;active_dialog_slug=tri-kota-molochnyy-zub&amp;per_page=20&amp;page=1" TargetMode="External"/><Relationship Id="rId118" Type="http://schemas.openxmlformats.org/officeDocument/2006/relationships/hyperlink" Target="http://alex-book.ru/catalog?sort=id-asc&amp;active_dialog_slug=k-chukovskiy-kradenoe-solnce-2&amp;per_page=20&amp;page=47" TargetMode="External"/><Relationship Id="rId325" Type="http://schemas.openxmlformats.org/officeDocument/2006/relationships/hyperlink" Target="http://alex-book.ru/catalog?sort=id-asc&amp;active_dialog_slug=tebe-malysh-3&amp;per_page=20&amp;page=16" TargetMode="External"/><Relationship Id="rId367" Type="http://schemas.openxmlformats.org/officeDocument/2006/relationships/hyperlink" Target="http://alex-book.ru/catalog?sort=id-asc&amp;active_dialog_slug=plakat-raspisanie-urokov-0061&amp;per_page=20&amp;page=30" TargetMode="External"/><Relationship Id="rId532" Type="http://schemas.openxmlformats.org/officeDocument/2006/relationships/hyperlink" Target="http://alex-book.ru/catalog?sort=id-asc&amp;active_dialog_slug=veselye-propisi&amp;per_page=20&amp;page=34" TargetMode="External"/><Relationship Id="rId574" Type="http://schemas.openxmlformats.org/officeDocument/2006/relationships/hyperlink" Target="http://alex-book.ru/catalog?sort=id-asc&amp;active_dialog_slug=vremya-i-rasporyadok-dnya-00052&amp;per_page=20&amp;page=26" TargetMode="External"/><Relationship Id="rId171" Type="http://schemas.openxmlformats.org/officeDocument/2006/relationships/hyperlink" Target="http://alex-book.ru/catalog?sort=id-asc&amp;active_dialog_slug=transport-2&amp;per_page=20&amp;page=20" TargetMode="External"/><Relationship Id="rId227" Type="http://schemas.openxmlformats.org/officeDocument/2006/relationships/hyperlink" Target="http://www.slovo-book.ru/cover/4673738097v07.jpg" TargetMode="External"/><Relationship Id="rId781" Type="http://schemas.openxmlformats.org/officeDocument/2006/relationships/hyperlink" Target="http://alex-book.ru/catalog?sort=id-asc&amp;active_dialog_slug=chudesnaya-azbuka&amp;per_page=20&amp;page=35" TargetMode="External"/><Relationship Id="rId837" Type="http://schemas.openxmlformats.org/officeDocument/2006/relationships/hyperlink" Target="http://alex-book.ru/catalog?sort=id-asc&amp;active_dialog_slug=tri-bogatyrya-hod-konem-6&amp;per_page=20&amp;page=3" TargetMode="External"/><Relationship Id="rId879" Type="http://schemas.openxmlformats.org/officeDocument/2006/relationships/hyperlink" Target="http://alex-book.ru/catalog?sort=id-asc&amp;active_dialog_slug=nashi-skazki&amp;per_page=20&amp;page=39" TargetMode="External"/><Relationship Id="rId269" Type="http://schemas.openxmlformats.org/officeDocument/2006/relationships/hyperlink" Target="http://alex-book.ru/catalog?sort=id-asc&amp;active_dialog_slug=cyplenok-2&amp;per_page=20&amp;page=13" TargetMode="External"/><Relationship Id="rId434" Type="http://schemas.openxmlformats.org/officeDocument/2006/relationships/hyperlink" Target="http://alex-book.ru/catalog?sort=id-asc&amp;active_dialog_slug=lyubimye-stihi-o-zhivotnyh&amp;per_page=20&amp;page=48" TargetMode="External"/><Relationship Id="rId476" Type="http://schemas.openxmlformats.org/officeDocument/2006/relationships/hyperlink" Target="http://alex-book.ru/catalog?sort=id-asc&amp;active_dialog_slug=lesnaya-polyanka&amp;per_page=20&amp;page=42" TargetMode="External"/><Relationship Id="rId641" Type="http://schemas.openxmlformats.org/officeDocument/2006/relationships/hyperlink" Target="http://www.slovo-book.ru/coveran/978500033999200042.jpg" TargetMode="External"/><Relationship Id="rId683" Type="http://schemas.openxmlformats.org/officeDocument/2006/relationships/hyperlink" Target="http://www.slovo-book.ru/cover/978500033999200019.jpg" TargetMode="External"/><Relationship Id="rId739" Type="http://schemas.openxmlformats.org/officeDocument/2006/relationships/hyperlink" Target="http://alex-book.ru/catalog?sort=id-asc&amp;active_dialog_slug=davay-schitat&amp;per_page=20&amp;page=21" TargetMode="External"/><Relationship Id="rId890" Type="http://schemas.openxmlformats.org/officeDocument/2006/relationships/hyperlink" Target="http://alex-book.ru/catalog?active_dialog_slug=zabavnye-kapibary&amp;per_page=20&amp;page=1" TargetMode="External"/><Relationship Id="rId904" Type="http://schemas.openxmlformats.org/officeDocument/2006/relationships/hyperlink" Target="http://alex-book.ru/catalog?search=%D1%80%D0%B8%D1%81%D1%83%D0%B5%D0%BC&amp;active_dialog_slug=risuem-po-konturu&amp;per_page=20&amp;page=1" TargetMode="External"/><Relationship Id="rId33" Type="http://schemas.openxmlformats.org/officeDocument/2006/relationships/hyperlink" Target="http://alex-book.ru/catalog?sort=id-asc&amp;active_dialog_slug=tri-bogatyrya-i-princessa-egipta-3&amp;per_page=20&amp;page=3" TargetMode="External"/><Relationship Id="rId129" Type="http://schemas.openxmlformats.org/officeDocument/2006/relationships/hyperlink" Target="http://alex-book.ru/catalog?sort=id-asc&amp;active_dialog_slug=ushinskiy-k-d-malenkie-skazki&amp;per_page=20&amp;page=38" TargetMode="External"/><Relationship Id="rId280" Type="http://schemas.openxmlformats.org/officeDocument/2006/relationships/hyperlink" Target="http://alex-book.ru/catalog?sort=id-asc&amp;active_dialog_slug=belaz&amp;per_page=20&amp;page=41" TargetMode="External"/><Relationship Id="rId336" Type="http://schemas.openxmlformats.org/officeDocument/2006/relationships/hyperlink" Target="http://alex-book.ru/catalog?sort=id-asc&amp;active_dialog_slug=liza&amp;per_page=20&amp;page=23" TargetMode="External"/><Relationship Id="rId501" Type="http://schemas.openxmlformats.org/officeDocument/2006/relationships/hyperlink" Target="http://alex-book.ru/catalog?sort=id-asc&amp;active_dialog_slug=masha&amp;per_page=20&amp;page=23" TargetMode="External"/><Relationship Id="rId543" Type="http://schemas.openxmlformats.org/officeDocument/2006/relationships/hyperlink" Target="http://alex-book.ru/catalog?sort=id-asc&amp;active_dialog_slug=strana-skazok-oblozhka-s-zolotoy-folgoy&amp;per_page=20&amp;page=39" TargetMode="External"/><Relationship Id="rId75" Type="http://schemas.openxmlformats.org/officeDocument/2006/relationships/hyperlink" Target="http://alex-book.ru/catalog?sort=id-asc&amp;active_dialog_slug=raskras-malysh&amp;per_page=20&amp;page=14" TargetMode="External"/><Relationship Id="rId140" Type="http://schemas.openxmlformats.org/officeDocument/2006/relationships/hyperlink" Target="http://alex-book.ru/catalog?sort=id-asc&amp;active_dialog_slug=leto&amp;per_page=20&amp;page=17" TargetMode="External"/><Relationship Id="rId182" Type="http://schemas.openxmlformats.org/officeDocument/2006/relationships/hyperlink" Target="http://alex-book.ru/catalog?sort=id-asc&amp;active_dialog_slug=dlya-malyshey-2&amp;per_page=20&amp;page=15" TargetMode="External"/><Relationship Id="rId378" Type="http://schemas.openxmlformats.org/officeDocument/2006/relationships/hyperlink" Target="http://alex-book.ru/catalog?sort=id-asc&amp;active_dialog_slug=moi-pervye-bukvy&amp;per_page=20&amp;page=32" TargetMode="External"/><Relationship Id="rId403" Type="http://schemas.openxmlformats.org/officeDocument/2006/relationships/hyperlink" Target="http://alex-book.ru/catalog?sort=id-asc&amp;active_dialog_slug=griby&amp;per_page=20&amp;page=26" TargetMode="External"/><Relationship Id="rId585" Type="http://schemas.openxmlformats.org/officeDocument/2006/relationships/hyperlink" Target="http://alex-book.ru/catalog?sort=id-asc&amp;active_dialog_slug=polina&amp;per_page=20&amp;page=23" TargetMode="External"/><Relationship Id="rId750" Type="http://schemas.openxmlformats.org/officeDocument/2006/relationships/hyperlink" Target="http://www.slovo-book.ru/cover/9785912828416.jpg" TargetMode="External"/><Relationship Id="rId792" Type="http://schemas.openxmlformats.org/officeDocument/2006/relationships/hyperlink" Target="http://alex-book.ru/catalog?sort=id-asc&amp;active_dialog_slug=angliyskaya-azbuka-dlya-malyshey&amp;per_page=20&amp;page=36" TargetMode="External"/><Relationship Id="rId806" Type="http://schemas.openxmlformats.org/officeDocument/2006/relationships/hyperlink" Target="http://alex-book.ru/catalog?sort=id-asc&amp;active_dialog_slug=azbuka-i-schet-dlya-malyshey&amp;per_page=20&amp;page=40" TargetMode="External"/><Relationship Id="rId848" Type="http://schemas.openxmlformats.org/officeDocument/2006/relationships/hyperlink" Target="http://alex-book.ru/catalog?sort=id-asc&amp;active_dialog_slug=veselye-druzya-2&amp;per_page=20&amp;page=5" TargetMode="External"/><Relationship Id="rId6" Type="http://schemas.openxmlformats.org/officeDocument/2006/relationships/hyperlink" Target="http://alex-book.ru/catalog?sort=id-asc&amp;active_dialog_slug=zagadochnye-tayny&amp;per_page=20&amp;page=6" TargetMode="External"/><Relationship Id="rId238" Type="http://schemas.openxmlformats.org/officeDocument/2006/relationships/hyperlink" Target="http://alex-book.ru/catalog?sort=id-asc&amp;active_dialog_slug=kto-zhivet-vo-dvore&amp;per_page=20&amp;page=45" TargetMode="External"/><Relationship Id="rId445" Type="http://schemas.openxmlformats.org/officeDocument/2006/relationships/hyperlink" Target="http://alex-book.ru/catalog?sort=id-asc&amp;active_dialog_slug=pro-mashiny&amp;per_page=20&amp;page=47" TargetMode="External"/><Relationship Id="rId487" Type="http://schemas.openxmlformats.org/officeDocument/2006/relationships/hyperlink" Target="http://alex-book.ru/catalog?sort=id-asc&amp;active_dialog_slug=obuchenie-gramote-veselye-linii&amp;per_page=20&amp;page=25" TargetMode="External"/><Relationship Id="rId610" Type="http://schemas.openxmlformats.org/officeDocument/2006/relationships/hyperlink" Target="http://alex-book.ru/catalog?sort=id-asc&amp;active_dialog_slug=natasha&amp;per_page=20&amp;page=23" TargetMode="External"/><Relationship Id="rId652" Type="http://schemas.openxmlformats.org/officeDocument/2006/relationships/hyperlink" Target="http://alex-book.ru/catalog?sort=id-asc&amp;active_dialog_slug=bremenskie-muzykanty&amp;per_page=20&amp;page=36" TargetMode="External"/><Relationship Id="rId694" Type="http://schemas.openxmlformats.org/officeDocument/2006/relationships/hyperlink" Target="http://alex-book.ru/catalog?sort=id-asc&amp;active_dialog_slug=umnaya-tehnika&amp;per_page=20&amp;page=12" TargetMode="External"/><Relationship Id="rId708" Type="http://schemas.openxmlformats.org/officeDocument/2006/relationships/hyperlink" Target="http://www.slovo-book.ru/cover/978500033999200017.jpg" TargetMode="External"/><Relationship Id="rId915" Type="http://schemas.openxmlformats.org/officeDocument/2006/relationships/hyperlink" Target="http://alex-book.ru/catalog?sort=id-asc&amp;active_dialog_slug=vremena-goda-2&amp;per_page=20&amp;page=44" TargetMode="External"/><Relationship Id="rId291" Type="http://schemas.openxmlformats.org/officeDocument/2006/relationships/hyperlink" Target="http://alex-book.ru/catalog?sort=id-asc&amp;active_dialog_slug=pishem-bukvy-i-slova&amp;per_page=20&amp;page=34" TargetMode="External"/><Relationship Id="rId305" Type="http://schemas.openxmlformats.org/officeDocument/2006/relationships/hyperlink" Target="http://alex-book.ru/catalog?sort=id-asc&amp;active_dialog_slug=tehnika-v-gorode&amp;per_page=20&amp;page=24" TargetMode="External"/><Relationship Id="rId347" Type="http://schemas.openxmlformats.org/officeDocument/2006/relationships/hyperlink" Target="http://alex-book.ru/catalog?sort=id-asc&amp;active_dialog_slug=dvenadcat-mesyacev&amp;per_page=20&amp;page=35" TargetMode="External"/><Relationship Id="rId512" Type="http://schemas.openxmlformats.org/officeDocument/2006/relationships/hyperlink" Target="http://alex-book.ru/catalog?sort=id-asc&amp;active_dialog_slug=krasavicy&amp;per_page=20&amp;page=18" TargetMode="External"/><Relationship Id="rId44" Type="http://schemas.openxmlformats.org/officeDocument/2006/relationships/hyperlink" Target="http://alex-book.ru/catalog?sort=id-asc&amp;active_dialog_slug=tri-bogatyrya-na-dalnih-beregah-2&amp;per_page=20&amp;page=2" TargetMode="External"/><Relationship Id="rId86" Type="http://schemas.openxmlformats.org/officeDocument/2006/relationships/hyperlink" Target="http://alex-book.ru/catalog?sort=id-asc&amp;active_dialog_slug=spectransport&amp;per_page=20&amp;page=7" TargetMode="External"/><Relationship Id="rId151" Type="http://schemas.openxmlformats.org/officeDocument/2006/relationships/hyperlink" Target="http://slovo-book.ru/cover/9785912822001.jpg" TargetMode="External"/><Relationship Id="rId389" Type="http://schemas.openxmlformats.org/officeDocument/2006/relationships/hyperlink" Target="http://alex-book.ru/catalog?sort=id-asc&amp;active_dialog_slug=samolety&amp;per_page=20&amp;page=19" TargetMode="External"/><Relationship Id="rId554" Type="http://schemas.openxmlformats.org/officeDocument/2006/relationships/hyperlink" Target="http://alex-book.ru/catalog?sort=id-asc&amp;active_dialog_slug=malchikam-3&amp;per_page=20&amp;page=24" TargetMode="External"/><Relationship Id="rId596" Type="http://schemas.openxmlformats.org/officeDocument/2006/relationships/hyperlink" Target="http://alex-book.ru/catalog?sort=id-asc&amp;active_dialog_slug=nuzhnaya-tehnika&amp;per_page=20&amp;page=15" TargetMode="External"/><Relationship Id="rId761" Type="http://schemas.openxmlformats.org/officeDocument/2006/relationships/hyperlink" Target="http://alex-book.ru/catalog?sort=id-asc&amp;active_dialog_slug=ya-uchus-2&amp;per_page=20&amp;page=33" TargetMode="External"/><Relationship Id="rId817" Type="http://schemas.openxmlformats.org/officeDocument/2006/relationships/hyperlink" Target="http://www.slovo-book.ru/cover/9785912821455.jpg" TargetMode="External"/><Relationship Id="rId859" Type="http://schemas.openxmlformats.org/officeDocument/2006/relationships/hyperlink" Target="http://alex-book.ru/catalog?sort=id-asc&amp;active_dialog_slug=luchshie-risunki&amp;per_page=20&amp;page=4" TargetMode="External"/><Relationship Id="rId193" Type="http://schemas.openxmlformats.org/officeDocument/2006/relationships/hyperlink" Target="http://alex-book.ru/catalog?sort=id-asc&amp;active_dialog_slug=v-stepanov-doroga-na-melnicu&amp;per_page=20&amp;page=38" TargetMode="External"/><Relationship Id="rId207" Type="http://schemas.openxmlformats.org/officeDocument/2006/relationships/hyperlink" Target="http://alex-book.ru/catalog?sort=id-asc&amp;active_dialog_slug=hrabryy-lvenok&amp;per_page=20&amp;page=13" TargetMode="External"/><Relationship Id="rId249" Type="http://schemas.openxmlformats.org/officeDocument/2006/relationships/hyperlink" Target="http://alex-book.ru/catalog?sort=id-asc&amp;active_dialog_slug=poteshki-dozhdik-2&amp;per_page=20&amp;page=46" TargetMode="External"/><Relationship Id="rId414" Type="http://schemas.openxmlformats.org/officeDocument/2006/relationships/hyperlink" Target="http://alex-book.ru/catalog?sort=id-asc&amp;active_dialog_slug=uchimsya-vmeste-2&amp;per_page=20&amp;page=38" TargetMode="External"/><Relationship Id="rId456" Type="http://schemas.openxmlformats.org/officeDocument/2006/relationships/hyperlink" Target="http://alex-book.ru/catalog?sort=id-asc&amp;active_dialog_slug=kto-gde-zhivet-4&amp;per_page=20&amp;page=44" TargetMode="External"/><Relationship Id="rId498" Type="http://schemas.openxmlformats.org/officeDocument/2006/relationships/hyperlink" Target="http://alex-book.ru/catalog?sort=id-asc&amp;active_dialog_slug=vita&amp;per_page=20&amp;page=22" TargetMode="External"/><Relationship Id="rId621" Type="http://schemas.openxmlformats.org/officeDocument/2006/relationships/hyperlink" Target="http://www.slovo-book.ru/coveran/978500033999200028.jpg" TargetMode="External"/><Relationship Id="rId663" Type="http://schemas.openxmlformats.org/officeDocument/2006/relationships/hyperlink" Target="http://www.slovo-book.ru/coveran/9785912827556.jpg" TargetMode="External"/><Relationship Id="rId870" Type="http://schemas.openxmlformats.org/officeDocument/2006/relationships/hyperlink" Target="http://alex-book.ru/catalog?sort=id-asc&amp;active_dialog_slug=azbuka-v-zagadkah&amp;per_page=20&amp;page=12" TargetMode="External"/><Relationship Id="rId13" Type="http://schemas.openxmlformats.org/officeDocument/2006/relationships/hyperlink" Target="http://alex-book.ru/catalog?sort=id-asc&amp;active_dialog_slug=tri-kota-den-strashilok&amp;per_page=20&amp;page=1" TargetMode="External"/><Relationship Id="rId109" Type="http://schemas.openxmlformats.org/officeDocument/2006/relationships/hyperlink" Target="http://alex-book.ru/catalog?sort=id-asc&amp;active_dialog_slug=azbuka-i-schet-razreznaya&amp;per_page=20&amp;page=29" TargetMode="External"/><Relationship Id="rId260" Type="http://schemas.openxmlformats.org/officeDocument/2006/relationships/hyperlink" Target="http://alex-book.ru/catalog?sort=id-asc&amp;active_dialog_slug=tehnika-dlya-rebyat&amp;per_page=20&amp;page=24" TargetMode="External"/><Relationship Id="rId316" Type="http://schemas.openxmlformats.org/officeDocument/2006/relationships/hyperlink" Target="http://alex-book.ru/catalog?sort=id-asc&amp;active_dialog_slug=malchikam-2&amp;per_page=20&amp;page=14" TargetMode="External"/><Relationship Id="rId523" Type="http://schemas.openxmlformats.org/officeDocument/2006/relationships/hyperlink" Target="http://alex-book.ru/catalog?sort=id-asc&amp;active_dialog_slug=alfavit-v-kartinkah&amp;per_page=20&amp;page=30" TargetMode="External"/><Relationship Id="rId719" Type="http://schemas.openxmlformats.org/officeDocument/2006/relationships/hyperlink" Target="http://alex-book.ru/catalog?sort=id-asc&amp;active_dialog_slug=veseloe-puteshestvie&amp;per_page=20&amp;page=10" TargetMode="External"/><Relationship Id="rId55" Type="http://schemas.openxmlformats.org/officeDocument/2006/relationships/hyperlink" Target="http://alex-book.ru/catalog?sort=id-asc&amp;active_dialog_slug=tri-bogatyrya-na-dalnih-beregah-5&amp;per_page=20&amp;page=3" TargetMode="External"/><Relationship Id="rId97" Type="http://schemas.openxmlformats.org/officeDocument/2006/relationships/hyperlink" Target="http://alex-book.ru/catalog?sort=id-asc&amp;active_dialog_slug=v-nashem-lesu&amp;per_page=20&amp;page=20" TargetMode="External"/><Relationship Id="rId120" Type="http://schemas.openxmlformats.org/officeDocument/2006/relationships/hyperlink" Target="http://alex-book.ru/catalog?sort=id-asc&amp;active_dialog_slug=zabavnye-zveryata-4&amp;per_page=20&amp;page=45" TargetMode="External"/><Relationship Id="rId358" Type="http://schemas.openxmlformats.org/officeDocument/2006/relationships/hyperlink" Target="http://alex-book.ru/catalog?sort=id-asc&amp;active_dialog_slug=petushok-i-bobovoe-zernyshko&amp;per_page=20&amp;page=35" TargetMode="External"/><Relationship Id="rId565" Type="http://schemas.openxmlformats.org/officeDocument/2006/relationships/hyperlink" Target="http://alex-book.ru/catalog?sort=id-asc&amp;active_dialog_slug=zoopark&amp;per_page=20&amp;page=10" TargetMode="External"/><Relationship Id="rId730" Type="http://schemas.openxmlformats.org/officeDocument/2006/relationships/hyperlink" Target="http://alex-book.ru/catalog?sort=id-asc&amp;active_dialog_slug=raznocvetnye-druzya&amp;per_page=20&amp;page=20" TargetMode="External"/><Relationship Id="rId772" Type="http://schemas.openxmlformats.org/officeDocument/2006/relationships/hyperlink" Target="http://alex-book.ru/catalog?sort=id-asc&amp;active_dialog_slug=moi-lyubimye-skazki&amp;per_page=20&amp;page=40" TargetMode="External"/><Relationship Id="rId828" Type="http://schemas.openxmlformats.org/officeDocument/2006/relationships/hyperlink" Target="http://alex-book.ru/catalog?sort=id-asc&amp;active_dialog_slug=ya-uchus-schitat&amp;per_page=20&amp;page=41" TargetMode="External"/><Relationship Id="rId162" Type="http://schemas.openxmlformats.org/officeDocument/2006/relationships/hyperlink" Target="http://alex-book.ru/catalog?sort=id-asc&amp;active_dialog_slug=a-barto-stihi&amp;per_page=20&amp;page=41" TargetMode="External"/><Relationship Id="rId218" Type="http://schemas.openxmlformats.org/officeDocument/2006/relationships/hyperlink" Target="http://alex-book.ru/catalog?sort=id-asc&amp;active_dialog_slug=mashiny-nashego-goroda&amp;per_page=20&amp;page=19" TargetMode="External"/><Relationship Id="rId425" Type="http://schemas.openxmlformats.org/officeDocument/2006/relationships/hyperlink" Target="http://alex-book.ru/catalog?sort=id-asc&amp;active_dialog_slug=koza-dereza-2&amp;per_page=20&amp;page=48" TargetMode="External"/><Relationship Id="rId467" Type="http://schemas.openxmlformats.org/officeDocument/2006/relationships/hyperlink" Target="http://alex-book.ru/catalog?sort=id-asc&amp;active_dialog_slug=gusi-moi-gusi-3&amp;per_page=20&amp;page=42" TargetMode="External"/><Relationship Id="rId632" Type="http://schemas.openxmlformats.org/officeDocument/2006/relationships/hyperlink" Target="http://www.slovo-book.ru/coveran/978500033999200044.jpg" TargetMode="External"/><Relationship Id="rId271" Type="http://schemas.openxmlformats.org/officeDocument/2006/relationships/hyperlink" Target="http://alex-book.ru/catalog?sort=id-asc&amp;active_dialog_slug=dinozavrik&amp;per_page=20&amp;page=12" TargetMode="External"/><Relationship Id="rId674" Type="http://schemas.openxmlformats.org/officeDocument/2006/relationships/hyperlink" Target="http://alex-book.ru/catalog?sort=id-asc&amp;active_dialog_slug=privet-iz-lesa&amp;per_page=20&amp;page=21" TargetMode="External"/><Relationship Id="rId881" Type="http://schemas.openxmlformats.org/officeDocument/2006/relationships/hyperlink" Target="http://alex-book.ru/catalog?sort=id-asc&amp;active_dialog_slug=v-stepanov-lesnye-zvezdy-2&amp;per_page=20&amp;page=41" TargetMode="External"/><Relationship Id="rId24" Type="http://schemas.openxmlformats.org/officeDocument/2006/relationships/hyperlink" Target="http://alex-book.ru/catalog?sort=id-asc&amp;active_dialog_slug=nashe-puteshestvie&amp;per_page=20&amp;page=5" TargetMode="External"/><Relationship Id="rId66" Type="http://schemas.openxmlformats.org/officeDocument/2006/relationships/hyperlink" Target="http://alex-book.ru/catalog?sort=id-asc&amp;active_dialog_slug=tri-kota-papino-kafe&amp;per_page=20&amp;page=1" TargetMode="External"/><Relationship Id="rId131" Type="http://schemas.openxmlformats.org/officeDocument/2006/relationships/hyperlink" Target="http://alex-book.ru/catalog?sort=id-asc&amp;active_dialog_slug=repka&amp;per_page=20&amp;page=35" TargetMode="External"/><Relationship Id="rId327" Type="http://schemas.openxmlformats.org/officeDocument/2006/relationships/hyperlink" Target="http://alex-book.ru/catalog?sort=id-asc&amp;active_dialog_slug=moi-pervye-risunki&amp;per_page=20&amp;page=16" TargetMode="External"/><Relationship Id="rId369" Type="http://schemas.openxmlformats.org/officeDocument/2006/relationships/hyperlink" Target="http://alex-book.ru/catalog?sort=id-asc&amp;active_dialog_slug=malenkiy-utenok&amp;per_page=20&amp;page=12" TargetMode="External"/><Relationship Id="rId534" Type="http://schemas.openxmlformats.org/officeDocument/2006/relationships/hyperlink" Target="http://alex-book.ru/catalog?sort=id-asc&amp;active_dialog_slug=a-barto-kniga-stihov-oblozhka-s-zolotoy-folgoy&amp;per_page=20&amp;page=39" TargetMode="External"/><Relationship Id="rId576" Type="http://schemas.openxmlformats.org/officeDocument/2006/relationships/hyperlink" Target="http://www.slovo-book.ru/cover/978500033999200051.jpg" TargetMode="External"/><Relationship Id="rId741" Type="http://schemas.openxmlformats.org/officeDocument/2006/relationships/hyperlink" Target="http://alex-book.ru/catalog?sort=id-asc&amp;active_dialog_slug=chto-nas-okruzhaet&amp;per_page=20&amp;page=22" TargetMode="External"/><Relationship Id="rId783" Type="http://schemas.openxmlformats.org/officeDocument/2006/relationships/hyperlink" Target="http://alex-book.ru/catalog?sort=id-asc&amp;active_dialog_slug=kot-i-lisa&amp;per_page=20&amp;page=35" TargetMode="External"/><Relationship Id="rId839" Type="http://schemas.openxmlformats.org/officeDocument/2006/relationships/hyperlink" Target="http://alex-book.ru/catalog?sort=id-asc&amp;active_dialog_slug=schet&amp;per_page=20&amp;page=10" TargetMode="External"/><Relationship Id="rId173" Type="http://schemas.openxmlformats.org/officeDocument/2006/relationships/hyperlink" Target="http://alex-book.ru/catalog?sort=id-asc&amp;active_dialog_slug=malenkim-hudozhnikam&amp;per_page=20&amp;page=21" TargetMode="External"/><Relationship Id="rId229" Type="http://schemas.openxmlformats.org/officeDocument/2006/relationships/hyperlink" Target="http://www.slovo-book.ru/cover/4673738097v01.jpg" TargetMode="External"/><Relationship Id="rId380" Type="http://schemas.openxmlformats.org/officeDocument/2006/relationships/hyperlink" Target="http://alex-book.ru/catalog?sort=id-asc&amp;active_dialog_slug=modnicy-2&amp;per_page=20&amp;page=19" TargetMode="External"/><Relationship Id="rId436" Type="http://schemas.openxmlformats.org/officeDocument/2006/relationships/hyperlink" Target="http://alex-book.ru/catalog?sort=id-asc&amp;active_dialog_slug=malysham-4&amp;per_page=20&amp;page=48" TargetMode="External"/><Relationship Id="rId601" Type="http://schemas.openxmlformats.org/officeDocument/2006/relationships/hyperlink" Target="http://alex-book.ru/catalog?sort=id-asc&amp;active_dialog_slug=sobiraem-urozhay&amp;per_page=20&amp;page=10" TargetMode="External"/><Relationship Id="rId643" Type="http://schemas.openxmlformats.org/officeDocument/2006/relationships/hyperlink" Target="http://www.slovo-book.ru/coveran/978500033999200023.jpg" TargetMode="External"/><Relationship Id="rId240" Type="http://schemas.openxmlformats.org/officeDocument/2006/relationships/hyperlink" Target="http://alex-book.ru/catalog?sort=id-asc&amp;active_dialog_slug=kto-gde-zhivet-5&amp;per_page=20&amp;page=45" TargetMode="External"/><Relationship Id="rId478" Type="http://schemas.openxmlformats.org/officeDocument/2006/relationships/hyperlink" Target="http://www.slovo-book.ru/cover/a/c/9785912826634.jpg" TargetMode="External"/><Relationship Id="rId685" Type="http://schemas.openxmlformats.org/officeDocument/2006/relationships/hyperlink" Target="http://alex-book.ru/catalog?sort=id-asc&amp;active_dialog_slug=puteshestvie-s-druzyami&amp;per_page=20&amp;page=11" TargetMode="External"/><Relationship Id="rId850" Type="http://schemas.openxmlformats.org/officeDocument/2006/relationships/hyperlink" Target="http://alex-book.ru/catalog?sort=id-asc&amp;active_dialog_slug=priklyucheniya-na-ferme&amp;per_page=20&amp;page=5" TargetMode="External"/><Relationship Id="rId892" Type="http://schemas.openxmlformats.org/officeDocument/2006/relationships/hyperlink" Target="http://alex-book.ru/storage/9486/001.jpg" TargetMode="External"/><Relationship Id="rId906" Type="http://schemas.openxmlformats.org/officeDocument/2006/relationships/hyperlink" Target="http://www.slovo-book.ru/cover/9785000338148.jpg" TargetMode="External"/><Relationship Id="rId35" Type="http://schemas.openxmlformats.org/officeDocument/2006/relationships/hyperlink" Target="http://alex-book.ru/catalog?sort=id-asc&amp;active_dialog_slug=tri-bogatyrya-hod-konem-4&amp;per_page=20&amp;page=3" TargetMode="External"/><Relationship Id="rId77" Type="http://schemas.openxmlformats.org/officeDocument/2006/relationships/hyperlink" Target="http://alex-book.ru/catalog?sort=id-asc&amp;active_dialog_slug=dlya-malchikov-2&amp;per_page=20&amp;page=13" TargetMode="External"/><Relationship Id="rId100" Type="http://schemas.openxmlformats.org/officeDocument/2006/relationships/hyperlink" Target="http://alex-book.ru/catalog?sort=id-asc&amp;active_dialog_slug=yarkie-kraski&amp;per_page=20&amp;page=7" TargetMode="External"/><Relationship Id="rId282" Type="http://schemas.openxmlformats.org/officeDocument/2006/relationships/hyperlink" Target="http://alex-book.ru/catalog?sort=id-asc&amp;active_dialog_slug=ya-umeyu-risovat&amp;per_page=20&amp;page=16" TargetMode="External"/><Relationship Id="rId338" Type="http://schemas.openxmlformats.org/officeDocument/2006/relationships/hyperlink" Target="http://alex-book.ru/catalog?sort=id-asc&amp;active_dialog_slug=zayac-hvasta&amp;per_page=20&amp;page=35" TargetMode="External"/><Relationship Id="rId503" Type="http://schemas.openxmlformats.org/officeDocument/2006/relationships/hyperlink" Target="http://alex-book.ru/catalog?sort=id-asc&amp;active_dialog_slug=nastya&amp;per_page=20&amp;page=23" TargetMode="External"/><Relationship Id="rId545" Type="http://schemas.openxmlformats.org/officeDocument/2006/relationships/hyperlink" Target="http://alex-book.ru/catalog?sort=id-asc&amp;active_dialog_slug=moi-princessy-2&amp;per_page=20&amp;page=12" TargetMode="External"/><Relationship Id="rId587" Type="http://schemas.openxmlformats.org/officeDocument/2006/relationships/hyperlink" Target="http://alex-book.ru/catalog?sort=id-asc&amp;active_dialog_slug=azbuka-4&amp;per_page=20&amp;page=13" TargetMode="External"/><Relationship Id="rId710" Type="http://schemas.openxmlformats.org/officeDocument/2006/relationships/hyperlink" Target="http://alex-book.ru/catalog?sort=id-asc&amp;active_dialog_slug=k-chukovskiy-aybolit-i-drugie-skazki&amp;per_page=20&amp;page=41" TargetMode="External"/><Relationship Id="rId752" Type="http://schemas.openxmlformats.org/officeDocument/2006/relationships/hyperlink" Target="http://alex-book.ru/catalog?sort=id-asc&amp;active_dialog_slug=zhivotnye-afriki&amp;per_page=20&amp;page=26" TargetMode="External"/><Relationship Id="rId808" Type="http://schemas.openxmlformats.org/officeDocument/2006/relationships/hyperlink" Target="http://www.slovo-book.ru/cover/9785912826986.jpg" TargetMode="External"/><Relationship Id="rId8" Type="http://schemas.openxmlformats.org/officeDocument/2006/relationships/hyperlink" Target="http://alex-book.ru/catalog?sort=id-asc&amp;active_dialog_slug=neobychnye-otkrytiya&amp;per_page=20&amp;page=6" TargetMode="External"/><Relationship Id="rId142" Type="http://schemas.openxmlformats.org/officeDocument/2006/relationships/hyperlink" Target="http://alex-book.ru/catalog?sort=id-asc&amp;active_dialog_slug=zveryushki-i-igrushki&amp;per_page=20&amp;page=20" TargetMode="External"/><Relationship Id="rId184" Type="http://schemas.openxmlformats.org/officeDocument/2006/relationships/hyperlink" Target="http://alex-book.ru/catalog?sort=id-asc&amp;active_dialog_slug=skazochnye-princessy&amp;per_page=20&amp;page=11" TargetMode="External"/><Relationship Id="rId391" Type="http://schemas.openxmlformats.org/officeDocument/2006/relationships/hyperlink" Target="http://alex-book.ru/catalog?sort=id-asc&amp;active_dialog_slug=zabavnye-zveryata&amp;per_page=20&amp;page=20" TargetMode="External"/><Relationship Id="rId405" Type="http://schemas.openxmlformats.org/officeDocument/2006/relationships/hyperlink" Target="http://alex-book.ru/catalog?sort=id-asc&amp;active_dialog_slug=skazochnaya-progulka&amp;per_page=20&amp;page=18" TargetMode="External"/><Relationship Id="rId447" Type="http://schemas.openxmlformats.org/officeDocument/2006/relationships/hyperlink" Target="http://alex-book.ru/catalog?sort=id-asc&amp;active_dialog_slug=progulka-v-zoopark&amp;per_page=20&amp;page=43" TargetMode="External"/><Relationship Id="rId612" Type="http://schemas.openxmlformats.org/officeDocument/2006/relationships/hyperlink" Target="http://alex-book.ru/catalog?sort=id-asc&amp;active_dialog_slug=inna&amp;per_page=20&amp;page=22" TargetMode="External"/><Relationship Id="rId794" Type="http://schemas.openxmlformats.org/officeDocument/2006/relationships/hyperlink" Target="http://www.slovo-book.ru/cover/9785912827716.jpg" TargetMode="External"/><Relationship Id="rId251" Type="http://schemas.openxmlformats.org/officeDocument/2006/relationships/hyperlink" Target="http://alex-book.ru/catalog?sort=id-asc&amp;active_dialog_slug=ya-schitayu&amp;per_page=20&amp;page=46" TargetMode="External"/><Relationship Id="rId489" Type="http://schemas.openxmlformats.org/officeDocument/2006/relationships/hyperlink" Target="http://www.slovo-book.ru/cover/9785912828287.jpg" TargetMode="External"/><Relationship Id="rId654" Type="http://schemas.openxmlformats.org/officeDocument/2006/relationships/hyperlink" Target="http://alex-book.ru/catalog?sort=id-asc&amp;active_dialog_slug=kot-i-lisa-2&amp;per_page=20&amp;page=36" TargetMode="External"/><Relationship Id="rId696" Type="http://schemas.openxmlformats.org/officeDocument/2006/relationships/hyperlink" Target="http://www.slovo-book.ru/cover/9785912825835.jpg" TargetMode="External"/><Relationship Id="rId861" Type="http://schemas.openxmlformats.org/officeDocument/2006/relationships/hyperlink" Target="http://alex-book.ru/catalog?sort=id-asc&amp;active_dialog_slug=priklyucheniya-druzey&amp;per_page=20&amp;page=4" TargetMode="External"/><Relationship Id="rId917" Type="http://schemas.openxmlformats.org/officeDocument/2006/relationships/hyperlink" Target="http://alex-book.ru/catalog?sort=id-asc&amp;active_dialog_slug=my-gotovim&amp;per_page=20&amp;page=44" TargetMode="External"/><Relationship Id="rId46" Type="http://schemas.openxmlformats.org/officeDocument/2006/relationships/hyperlink" Target="http://alex-book.ru/catalog?sort=id-asc&amp;active_dialog_slug=tri-bogatyrya-hod-konem&amp;per_page=20&amp;page=2" TargetMode="External"/><Relationship Id="rId293" Type="http://schemas.openxmlformats.org/officeDocument/2006/relationships/hyperlink" Target="http://alex-book.ru/catalog?sort=name-asc&amp;active_dialog_slug=voennaya-tehnika&amp;per_page=20&amp;page=8" TargetMode="External"/><Relationship Id="rId307" Type="http://schemas.openxmlformats.org/officeDocument/2006/relationships/hyperlink" Target="http://alex-book.ru/catalog?sort=id-asc&amp;active_dialog_slug=malenkie-druzya&amp;per_page=20&amp;page=25" TargetMode="External"/><Relationship Id="rId349" Type="http://schemas.openxmlformats.org/officeDocument/2006/relationships/hyperlink" Target="http://alex-book.ru/catalog?sort=id-asc&amp;active_dialog_slug=po-shchuchemu-velenyu-2&amp;per_page=20&amp;page=47" TargetMode="External"/><Relationship Id="rId514" Type="http://schemas.openxmlformats.org/officeDocument/2006/relationships/hyperlink" Target="http://alex-book.ru/catalog?sort=id-asc&amp;active_dialog_slug=vkusnye-ovoshchi&amp;per_page=20&amp;page=20" TargetMode="External"/><Relationship Id="rId556" Type="http://schemas.openxmlformats.org/officeDocument/2006/relationships/hyperlink" Target="http://alex-book.ru/catalog?sort=id-asc&amp;active_dialog_slug=lyubimye-princessy&amp;per_page=20&amp;page=18" TargetMode="External"/><Relationship Id="rId721" Type="http://schemas.openxmlformats.org/officeDocument/2006/relationships/hyperlink" Target="http://alex-book.ru/catalog?sort=id-asc&amp;active_dialog_slug=instrumenty-2&amp;per_page=20&amp;page=30" TargetMode="External"/><Relationship Id="rId763" Type="http://schemas.openxmlformats.org/officeDocument/2006/relationships/hyperlink" Target="http://alex-book.ru/catalog?sort=id-asc&amp;active_dialog_slug=ya-uchus-pisat-po-konturu&amp;per_page=20&amp;page=33" TargetMode="External"/><Relationship Id="rId88" Type="http://schemas.openxmlformats.org/officeDocument/2006/relationships/hyperlink" Target="http://alex-book.ru/catalog?sort=id-asc&amp;active_dialog_slug=ozornye-malyshi&amp;per_page=20&amp;page=17" TargetMode="External"/><Relationship Id="rId111" Type="http://schemas.openxmlformats.org/officeDocument/2006/relationships/hyperlink" Target="http://www.slovo-book.ru/cover/978500033999200018.jpg" TargetMode="External"/><Relationship Id="rId153" Type="http://schemas.openxmlformats.org/officeDocument/2006/relationships/hyperlink" Target="http://alex-book.ru/catalog?sort=id-asc&amp;active_dialog_slug=milyy-shchenok&amp;per_page=20&amp;page=13" TargetMode="External"/><Relationship Id="rId195" Type="http://schemas.openxmlformats.org/officeDocument/2006/relationships/hyperlink" Target="http://alex-book.ru/catalog?sort=id-asc&amp;active_dialog_slug=obuchenie-gramote-razvivaem-rech&amp;per_page=20&amp;page=25" TargetMode="External"/><Relationship Id="rId209" Type="http://schemas.openxmlformats.org/officeDocument/2006/relationships/hyperlink" Target="http://alex-book.ru/catalog?sort=id-asc&amp;active_dialog_slug=belochka-2&amp;per_page=20&amp;page=12" TargetMode="External"/><Relationship Id="rId360" Type="http://schemas.openxmlformats.org/officeDocument/2006/relationships/hyperlink" Target="https://www.slovo-book.ru/cover/9785912828119.jpg" TargetMode="External"/><Relationship Id="rId416" Type="http://schemas.openxmlformats.org/officeDocument/2006/relationships/hyperlink" Target="http://alex-book.ru/catalog?sort=id-asc&amp;active_dialog_slug=skorogovorki-malysham&amp;per_page=20&amp;page=43" TargetMode="External"/><Relationship Id="rId598" Type="http://schemas.openxmlformats.org/officeDocument/2006/relationships/hyperlink" Target="http://alex-book.ru/catalog?sort=id-asc&amp;active_dialog_slug=uchus-risovat&amp;per_page=20&amp;page=15" TargetMode="External"/><Relationship Id="rId819" Type="http://schemas.openxmlformats.org/officeDocument/2006/relationships/hyperlink" Target="http://alex-book.ru/catalog?sort=id-asc&amp;active_dialog_slug=zhivotnyy-mir-zemli&amp;per_page=20&amp;page=40" TargetMode="External"/><Relationship Id="rId220" Type="http://schemas.openxmlformats.org/officeDocument/2006/relationships/hyperlink" Target="http://alex-book.ru/catalog?sort=id-asc&amp;active_dialog_slug=k-chukovskiy-aybolit&amp;per_page=20&amp;page=37" TargetMode="External"/><Relationship Id="rId458" Type="http://schemas.openxmlformats.org/officeDocument/2006/relationships/hyperlink" Target="http://alex-book.ru/catalog?sort=id-asc&amp;active_dialog_slug=my-gotovim&amp;per_page=20&amp;page=44" TargetMode="External"/><Relationship Id="rId623" Type="http://schemas.openxmlformats.org/officeDocument/2006/relationships/hyperlink" Target="http://www.slovo-book.ru/coveran/978500033999200026.jpg" TargetMode="External"/><Relationship Id="rId665" Type="http://schemas.openxmlformats.org/officeDocument/2006/relationships/hyperlink" Target="http://alex-book.ru/catalog?sort=id-asc&amp;active_dialog_slug=bolshie-mashiny&amp;per_page=20&amp;page=17" TargetMode="External"/><Relationship Id="rId830" Type="http://schemas.openxmlformats.org/officeDocument/2006/relationships/hyperlink" Target="http://alex-book.ru/catalog?sort=id-asc&amp;active_dialog_slug=lyubimye-skazki&amp;per_page=20&amp;page=40" TargetMode="External"/><Relationship Id="rId872" Type="http://schemas.openxmlformats.org/officeDocument/2006/relationships/hyperlink" Target="http://alex-book.ru/catalog?sort=id-asc&amp;active_dialog_slug=moi-lyubimye-zveryata&amp;per_page=20&amp;page=13" TargetMode="External"/><Relationship Id="rId15" Type="http://schemas.openxmlformats.org/officeDocument/2006/relationships/hyperlink" Target="http://alex-book.ru/catalog?sort=id-asc&amp;active_dialog_slug=tri-kota-kinostudiya&amp;per_page=20&amp;page=2" TargetMode="External"/><Relationship Id="rId57" Type="http://schemas.openxmlformats.org/officeDocument/2006/relationships/hyperlink" Target="http://alex-book.ru/catalog?sort=id-asc&amp;active_dialog_slug=tri-kota-i-more-priklyucheniy-veselyy-otpusk&amp;per_page=20&amp;page=1" TargetMode="External"/><Relationship Id="rId262" Type="http://schemas.openxmlformats.org/officeDocument/2006/relationships/hyperlink" Target="http://alex-book.ru/catalog?sort=id-asc&amp;active_dialog_slug=lyubimye-kukly&amp;per_page=20&amp;page=24" TargetMode="External"/><Relationship Id="rId318" Type="http://schemas.openxmlformats.org/officeDocument/2006/relationships/hyperlink" Target="http://alex-book.ru/catalog?sort=id-asc&amp;active_dialog_slug=devochkam&amp;per_page=20&amp;page=14" TargetMode="External"/><Relationship Id="rId525" Type="http://schemas.openxmlformats.org/officeDocument/2006/relationships/hyperlink" Target="http://alex-book.ru/catalog?sort=id-asc&amp;active_dialog_slug=raz-dva-tri&amp;per_page=20&amp;page=34" TargetMode="External"/><Relationship Id="rId567" Type="http://schemas.openxmlformats.org/officeDocument/2006/relationships/hyperlink" Target="http://alex-book.ru/catalog?categories%5b%5d=a5-s-nakleykami-seriya-knizhka-igrushka&amp;active_dialog_slug=veselyy-transport&amp;per_page=20&amp;page=1" TargetMode="External"/><Relationship Id="rId732" Type="http://schemas.openxmlformats.org/officeDocument/2006/relationships/hyperlink" Target="http://alex-book.ru/catalog?sort=id-asc&amp;active_dialog_slug=dlya-malenkih-princess-2&amp;per_page=20&amp;page=22" TargetMode="External"/><Relationship Id="rId99" Type="http://schemas.openxmlformats.org/officeDocument/2006/relationships/hyperlink" Target="http://alex-book.ru/catalog?sort=id-asc&amp;active_dialog_slug=gusi-lebedi-6&amp;per_page=20&amp;page=34" TargetMode="External"/><Relationship Id="rId122" Type="http://schemas.openxmlformats.org/officeDocument/2006/relationships/hyperlink" Target="http://alex-book.ru/catalog?sort=id-asc&amp;active_dialog_slug=zagadki-2&amp;per_page=20&amp;page=45" TargetMode="External"/><Relationship Id="rId164" Type="http://schemas.openxmlformats.org/officeDocument/2006/relationships/hyperlink" Target="http://alex-book.ru/catalog?sort=id-asc&amp;active_dialog_slug=veselyy-schet-2&amp;per_page=20&amp;page=36" TargetMode="External"/><Relationship Id="rId371" Type="http://schemas.openxmlformats.org/officeDocument/2006/relationships/hyperlink" Target="http://alex-book.ru/catalog?sort=id-asc&amp;active_dialog_slug=petushok-zolotoy-grebeshok-2&amp;per_page=20&amp;page=37" TargetMode="External"/><Relationship Id="rId774" Type="http://schemas.openxmlformats.org/officeDocument/2006/relationships/hyperlink" Target="http://alex-book.ru/catalog?sort=id-asc&amp;active_dialog_slug=petushok-zolotoy-grebeshok&amp;per_page=20&amp;page=35" TargetMode="External"/><Relationship Id="rId427" Type="http://schemas.openxmlformats.org/officeDocument/2006/relationships/hyperlink" Target="http://alex-book.ru/catalog?sort=id-asc&amp;active_dialog_slug=dva-zhadnyh-medvezhonka-2&amp;per_page=20&amp;page=46" TargetMode="External"/><Relationship Id="rId469" Type="http://schemas.openxmlformats.org/officeDocument/2006/relationships/hyperlink" Target="http://alex-book.ru/catalog?sort=id-asc&amp;active_dialog_slug=kto-zdes-zhivet&amp;per_page=20&amp;page=44" TargetMode="External"/><Relationship Id="rId634" Type="http://schemas.openxmlformats.org/officeDocument/2006/relationships/hyperlink" Target="http://www.slovo-book.ru/coveran/978500033999200029.jpg" TargetMode="External"/><Relationship Id="rId676" Type="http://schemas.openxmlformats.org/officeDocument/2006/relationships/hyperlink" Target="http://alex-book.ru/catalog?sort=id-asc&amp;active_dialog_slug=poigraem-vmeste&amp;per_page=20&amp;page=21" TargetMode="External"/><Relationship Id="rId841" Type="http://schemas.openxmlformats.org/officeDocument/2006/relationships/hyperlink" Target="http://alex-book.ru/catalog?sort=id-asc&amp;active_dialog_slug=veselaya-semya&amp;per_page=20&amp;page=4" TargetMode="External"/><Relationship Id="rId883" Type="http://schemas.openxmlformats.org/officeDocument/2006/relationships/hyperlink" Target="http://alex-book.ru/catalog?categories%5b%5d=vodnaya-raskraska&amp;active_dialog_slug=dlya-malchikov&amp;per_page=20&amp;page=1" TargetMode="External"/><Relationship Id="rId26" Type="http://schemas.openxmlformats.org/officeDocument/2006/relationships/hyperlink" Target="http://alex-book.ru/catalog?sort=id-asc&amp;active_dialog_slug=tri-bogatyrya-hod-konem-knyaz-kievskiy-i-kon-yuliy&amp;per_page=20&amp;page=3" TargetMode="External"/><Relationship Id="rId231" Type="http://schemas.openxmlformats.org/officeDocument/2006/relationships/hyperlink" Target="http://alex-book.ru/catalog?sort=id-asc&amp;active_dialog_slug=obuchenie-gramote-uchimsya-pisat-bukvy-chast-1&amp;per_page=20&amp;page=25" TargetMode="External"/><Relationship Id="rId273" Type="http://schemas.openxmlformats.org/officeDocument/2006/relationships/hyperlink" Target="http://alex-book.ru/catalog?sort=id-asc&amp;active_dialog_slug=poteshki-dozhdik&amp;per_page=20&amp;page=43" TargetMode="External"/><Relationship Id="rId329" Type="http://schemas.openxmlformats.org/officeDocument/2006/relationships/hyperlink" Target="http://alex-book.ru/catalog?sort=id-asc&amp;active_dialog_slug=takie-raznye-princessy&amp;per_page=20&amp;page=16" TargetMode="External"/><Relationship Id="rId480" Type="http://schemas.openxmlformats.org/officeDocument/2006/relationships/hyperlink" Target="http://www.slovo-book.ru/cover/a/c/9785912827549.jpg" TargetMode="External"/><Relationship Id="rId536" Type="http://schemas.openxmlformats.org/officeDocument/2006/relationships/hyperlink" Target="http://alex-book.ru/catalog?sort=id-asc&amp;active_dialog_slug=skazki-i-poteshki-oblozhka-s-zolotoy-folgoy&amp;per_page=20&amp;page=39" TargetMode="External"/><Relationship Id="rId701" Type="http://schemas.openxmlformats.org/officeDocument/2006/relationships/hyperlink" Target="http://alex-book.ru/catalog?sort=id-asc&amp;active_dialog_slug=obuv&amp;per_page=20&amp;page=30" TargetMode="External"/><Relationship Id="rId68" Type="http://schemas.openxmlformats.org/officeDocument/2006/relationships/hyperlink" Target="http://alex-book.ru/catalog?sort=id-asc&amp;active_dialog_slug=tri-kota-yazyk-druzhby&amp;per_page=20&amp;page=1" TargetMode="External"/><Relationship Id="rId133" Type="http://schemas.openxmlformats.org/officeDocument/2006/relationships/hyperlink" Target="http://alex-book.ru/catalog?sort=id-asc&amp;active_dialog_slug=uchimsya-pisat-po-kletochkam&amp;per_page=20&amp;page=33" TargetMode="External"/><Relationship Id="rId175" Type="http://schemas.openxmlformats.org/officeDocument/2006/relationships/hyperlink" Target="http://alex-book.ru/catalog?sort=id-asc&amp;active_dialog_slug=veselye-zveryata-propisi&amp;per_page=20&amp;page=34" TargetMode="External"/><Relationship Id="rId340" Type="http://schemas.openxmlformats.org/officeDocument/2006/relationships/hyperlink" Target="http://alex-book.ru/catalog?sort=id-asc&amp;active_dialog_slug=uchus-igrat&amp;per_page=20&amp;page=9" TargetMode="External"/><Relationship Id="rId578" Type="http://schemas.openxmlformats.org/officeDocument/2006/relationships/hyperlink" Target="http://www.slovo-book.ru/cover/978500033999200049.jpg" TargetMode="External"/><Relationship Id="rId743" Type="http://schemas.openxmlformats.org/officeDocument/2006/relationships/hyperlink" Target="http://alex-book.ru/catalog?sort=id-asc&amp;active_dialog_slug=moya-azbuka&amp;per_page=20&amp;page=22" TargetMode="External"/><Relationship Id="rId785" Type="http://schemas.openxmlformats.org/officeDocument/2006/relationships/hyperlink" Target="http://alex-book.ru/catalog?sort=id-asc&amp;active_dialog_slug=carevna-nesmeyana&amp;per_page=20&amp;page=39" TargetMode="External"/><Relationship Id="rId200" Type="http://schemas.openxmlformats.org/officeDocument/2006/relationships/hyperlink" Target="http://alex-book.ru/catalog?sort=id-asc&amp;active_dialog_slug=yulya&amp;per_page=20&amp;page=23" TargetMode="External"/><Relationship Id="rId382" Type="http://schemas.openxmlformats.org/officeDocument/2006/relationships/hyperlink" Target="http://alex-book.ru/catalog?sort=id-asc&amp;active_dialog_slug=pochitaem-teremok&amp;per_page=20&amp;page=10" TargetMode="External"/><Relationship Id="rId438" Type="http://schemas.openxmlformats.org/officeDocument/2006/relationships/hyperlink" Target="http://alex-book.ru/catalog?sort=id-asc&amp;active_dialog_slug=knizhka-o-tehnike&amp;per_page=20&amp;page=48" TargetMode="External"/><Relationship Id="rId603" Type="http://schemas.openxmlformats.org/officeDocument/2006/relationships/hyperlink" Target="http://alex-book.ru/catalog?sort=id-asc&amp;active_dialog_slug=azbuka-dlya-malchikov&amp;per_page=20&amp;page=10" TargetMode="External"/><Relationship Id="rId645" Type="http://schemas.openxmlformats.org/officeDocument/2006/relationships/hyperlink" Target="http://www.slovo-book.ru/coveran/978500033999200024.jpg" TargetMode="External"/><Relationship Id="rId687" Type="http://schemas.openxmlformats.org/officeDocument/2006/relationships/hyperlink" Target="http://alex-book.ru/catalog?sort=id-asc&amp;active_dialog_slug=zvezdy-sceny&amp;per_page=20&amp;page=11" TargetMode="External"/><Relationship Id="rId810" Type="http://schemas.openxmlformats.org/officeDocument/2006/relationships/hyperlink" Target="http://www.slovo-book.ru/cover/9785912825019.jpg" TargetMode="External"/><Relationship Id="rId852" Type="http://schemas.openxmlformats.org/officeDocument/2006/relationships/hyperlink" Target="http://www.slovo-book.ru/cover/9785912827648.jpg" TargetMode="External"/><Relationship Id="rId908" Type="http://schemas.openxmlformats.org/officeDocument/2006/relationships/hyperlink" Target="http://alex-book.ru/catalog?sort=id-asc&amp;active_dialog_slug=v-stepanov-stihi-i-skazki&amp;per_page=20&amp;page=40" TargetMode="External"/><Relationship Id="rId242" Type="http://schemas.openxmlformats.org/officeDocument/2006/relationships/hyperlink" Target="http://alex-book.ru/catalog?sort=id-asc&amp;active_dialog_slug=zagadka-za-zagadkoy&amp;per_page=20&amp;page=45" TargetMode="External"/><Relationship Id="rId284" Type="http://schemas.openxmlformats.org/officeDocument/2006/relationships/hyperlink" Target="http://alex-book.ru/catalog?sort=id-asc&amp;active_dialog_slug=pro-zveryat&amp;per_page=20&amp;page=14" TargetMode="External"/><Relationship Id="rId491" Type="http://schemas.openxmlformats.org/officeDocument/2006/relationships/hyperlink" Target="http://www.slovo-book.ru/coveran/9785912826641.jpg" TargetMode="External"/><Relationship Id="rId505" Type="http://schemas.openxmlformats.org/officeDocument/2006/relationships/hyperlink" Target="http://alex-book.ru/catalog?sort=id-asc&amp;active_dialog_slug=samye-prekrasnye&amp;per_page=20&amp;page=19" TargetMode="External"/><Relationship Id="rId712" Type="http://schemas.openxmlformats.org/officeDocument/2006/relationships/hyperlink" Target="http://alex-book.ru/catalog?sort=id-asc&amp;active_dialog_slug=na-lesnoy-polyanke&amp;per_page=20&amp;page=25" TargetMode="External"/><Relationship Id="rId894" Type="http://schemas.openxmlformats.org/officeDocument/2006/relationships/hyperlink" Target="https://slovo-book.ru/cover/9785912822360.jpg" TargetMode="External"/><Relationship Id="rId37" Type="http://schemas.openxmlformats.org/officeDocument/2006/relationships/hyperlink" Target="http://alex-book.ru/catalog?sort=id-asc&amp;active_dialog_slug=tri-bogatyrya-i-morskoy-car-5&amp;per_page=20&amp;page=3" TargetMode="External"/><Relationship Id="rId79" Type="http://schemas.openxmlformats.org/officeDocument/2006/relationships/hyperlink" Target="http://alex-book.ru/catalog?sort=id-asc&amp;active_dialog_slug=matematika-skladyvaem-i-vychitaem-do-20-chast-1&amp;per_page=20&amp;page=26" TargetMode="External"/><Relationship Id="rId102" Type="http://schemas.openxmlformats.org/officeDocument/2006/relationships/hyperlink" Target="http://alex-book.ru/catalog?sort=id-asc&amp;active_dialog_slug=moi-kartinki&amp;per_page=20&amp;page=7" TargetMode="External"/><Relationship Id="rId144" Type="http://schemas.openxmlformats.org/officeDocument/2006/relationships/hyperlink" Target="http://alex-book.ru/catalog?categories%5b%5d=seriya-solnyshko&amp;categories%5b%5d=seriya-v-podarok-skazka&amp;active_dialog_slug=koshkin-dom&amp;per_page=20&amp;page=1" TargetMode="External"/><Relationship Id="rId547" Type="http://schemas.openxmlformats.org/officeDocument/2006/relationships/hyperlink" Target="http://alex-book.ru/catalog?sort=id-asc&amp;active_dialog_slug=malenkomu-hudozhniku&amp;per_page=20&amp;page=15" TargetMode="External"/><Relationship Id="rId589" Type="http://schemas.openxmlformats.org/officeDocument/2006/relationships/hyperlink" Target="http://alex-book.ru/catalog?sort=id-asc&amp;active_dialog_slug=po-dorogam-i-moryam&amp;per_page=20&amp;page=14" TargetMode="External"/><Relationship Id="rId754" Type="http://schemas.openxmlformats.org/officeDocument/2006/relationships/hyperlink" Target="http://www.slovo-book.ru/cover/978500033999200053.jpg" TargetMode="External"/><Relationship Id="rId796" Type="http://schemas.openxmlformats.org/officeDocument/2006/relationships/hyperlink" Target="http://www.slovo-book.ru/cover/9785912827686.jpg" TargetMode="External"/><Relationship Id="rId90" Type="http://schemas.openxmlformats.org/officeDocument/2006/relationships/hyperlink" Target="http://alex-book.ru/catalog?sort=id-asc&amp;active_dialog_slug=moi-druzya-3&amp;per_page=20&amp;page=17" TargetMode="External"/><Relationship Id="rId186" Type="http://schemas.openxmlformats.org/officeDocument/2006/relationships/hyperlink" Target="http://alex-book.ru/catalog?sort=id-asc&amp;active_dialog_slug=luchshaya-raskraska-2&amp;per_page=20&amp;page=11" TargetMode="External"/><Relationship Id="rId351" Type="http://schemas.openxmlformats.org/officeDocument/2006/relationships/hyperlink" Target="http://alex-book.ru/catalog?sort=id-asc&amp;active_dialog_slug=lisichka-sestrichka-i-seryy-volk-2&amp;per_page=20&amp;page=46" TargetMode="External"/><Relationship Id="rId393" Type="http://schemas.openxmlformats.org/officeDocument/2006/relationships/hyperlink" Target="http://alex-book.ru/catalog?sort=id-asc&amp;active_dialog_slug=veselyy-mir&amp;per_page=20&amp;page=20" TargetMode="External"/><Relationship Id="rId407" Type="http://schemas.openxmlformats.org/officeDocument/2006/relationships/hyperlink" Target="http://alex-book.ru/catalog?sort=id-asc&amp;active_dialog_slug=mashiny-v-gorode&amp;per_page=20&amp;page=17" TargetMode="External"/><Relationship Id="rId449" Type="http://schemas.openxmlformats.org/officeDocument/2006/relationships/hyperlink" Target="http://alex-book.ru/catalog?sort=id-asc&amp;active_dialog_slug=v-gostyah-u-zveryat&amp;per_page=20&amp;page=42" TargetMode="External"/><Relationship Id="rId614" Type="http://schemas.openxmlformats.org/officeDocument/2006/relationships/hyperlink" Target="http://alex-book.ru/catalog?sort=id-asc&amp;active_dialog_slug=hochu-risovat&amp;per_page=20&amp;page=21" TargetMode="External"/><Relationship Id="rId656" Type="http://schemas.openxmlformats.org/officeDocument/2006/relationships/hyperlink" Target="http://www.slovo-book.ru/coveran/9785912829093.jpg" TargetMode="External"/><Relationship Id="rId821" Type="http://schemas.openxmlformats.org/officeDocument/2006/relationships/hyperlink" Target="http://alex-book.ru/catalog?sort=id-asc&amp;active_dialog_slug=tili-bom-2&amp;per_page=20&amp;page=37" TargetMode="External"/><Relationship Id="rId863" Type="http://schemas.openxmlformats.org/officeDocument/2006/relationships/hyperlink" Target="http://alex-book.ru/catalog?sort=id-asc&amp;active_dialog_slug=veselye-druzya&amp;per_page=20&amp;page=4" TargetMode="External"/><Relationship Id="rId211" Type="http://schemas.openxmlformats.org/officeDocument/2006/relationships/hyperlink" Target="http://alex-book.ru/catalog?sort=id-asc&amp;active_dialog_slug=skazki-2&amp;per_page=20&amp;page=39" TargetMode="External"/><Relationship Id="rId253" Type="http://schemas.openxmlformats.org/officeDocument/2006/relationships/hyperlink" Target="http://alex-book.ru/catalog?sort=id-asc&amp;active_dialog_slug=otgaday-ka-2&amp;per_page=20&amp;page=46" TargetMode="External"/><Relationship Id="rId295" Type="http://schemas.openxmlformats.org/officeDocument/2006/relationships/hyperlink" Target="http://alex-book.ru/catalog?sort=id-asc&amp;active_dialog_slug=dlya-princessy&amp;per_page=20&amp;page=16" TargetMode="External"/><Relationship Id="rId309" Type="http://schemas.openxmlformats.org/officeDocument/2006/relationships/hyperlink" Target="http://alex-book.ru/catalog?sort=id-asc&amp;active_dialog_slug=veselye-zanyatiya&amp;per_page=20&amp;page=23" TargetMode="External"/><Relationship Id="rId460" Type="http://schemas.openxmlformats.org/officeDocument/2006/relationships/hyperlink" Target="http://alex-book.ru/catalog?sort=id-asc&amp;active_dialog_slug=geometricheskie-figury-3&amp;per_page=20&amp;page=44" TargetMode="External"/><Relationship Id="rId516" Type="http://schemas.openxmlformats.org/officeDocument/2006/relationships/hyperlink" Target="http://alex-book.ru/catalog?sort=id-asc&amp;active_dialog_slug=dva-zhadnyh-medvezhonka&amp;per_page=20&amp;page=34" TargetMode="External"/><Relationship Id="rId698" Type="http://schemas.openxmlformats.org/officeDocument/2006/relationships/hyperlink" Target="http://alex-book.ru/catalog?sort=id-asc&amp;active_dialog_slug=k-chukovskiy-muha-cokotuha-skazki&amp;per_page=20&amp;page=40" TargetMode="External"/><Relationship Id="rId919" Type="http://schemas.openxmlformats.org/officeDocument/2006/relationships/hyperlink" Target="http://alex-book.ru/catalog?sort=id-asc&amp;active_dialog_slug=zveryata-3&amp;per_page=20&amp;page=45" TargetMode="External"/><Relationship Id="rId48" Type="http://schemas.openxmlformats.org/officeDocument/2006/relationships/hyperlink" Target="http://alex-book.ru/catalog?sort=id-asc&amp;active_dialog_slug=tri-bogatyrya-na-dalnih-beregah&amp;per_page=20&amp;page=2" TargetMode="External"/><Relationship Id="rId113" Type="http://schemas.openxmlformats.org/officeDocument/2006/relationships/hyperlink" Target="http://alex-book.ru/catalog?sort=id-asc&amp;active_dialog_slug=vremya-i-vremena-goda&amp;per_page=20&amp;page=26" TargetMode="External"/><Relationship Id="rId320" Type="http://schemas.openxmlformats.org/officeDocument/2006/relationships/hyperlink" Target="http://alex-book.ru/catalog?sort=id-asc&amp;active_dialog_slug=v-zooparke&amp;per_page=20&amp;page=17" TargetMode="External"/><Relationship Id="rId558" Type="http://schemas.openxmlformats.org/officeDocument/2006/relationships/hyperlink" Target="http://alex-book.ru/catalog?sort=id-asc&amp;active_dialog_slug=princessy-3&amp;per_page=20&amp;page=14" TargetMode="External"/><Relationship Id="rId723" Type="http://schemas.openxmlformats.org/officeDocument/2006/relationships/hyperlink" Target="http://www.slovo-book.ru/cover/978500033999200008.jpg" TargetMode="External"/><Relationship Id="rId765" Type="http://schemas.openxmlformats.org/officeDocument/2006/relationships/hyperlink" Target="http://alex-book.ru/catalog?sort=id-asc&amp;active_dialog_slug=strana-skazok&amp;per_page=20&amp;page=40" TargetMode="External"/><Relationship Id="rId155" Type="http://schemas.openxmlformats.org/officeDocument/2006/relationships/hyperlink" Target="http://alex-book.ru/catalog?sort=id-asc&amp;active_dialog_slug=obuchenie-gramote-uchimsya-pisat-bukvy-i-slova-chast-3&amp;per_page=20&amp;page=25" TargetMode="External"/><Relationship Id="rId197" Type="http://schemas.openxmlformats.org/officeDocument/2006/relationships/hyperlink" Target="http://alex-book.ru/catalog?sort=id-asc&amp;active_dialog_slug=matematika&amp;per_page=20&amp;page=25" TargetMode="External"/><Relationship Id="rId362" Type="http://schemas.openxmlformats.org/officeDocument/2006/relationships/hyperlink" Target="http://alex-book.ru/catalog?sort=id-asc&amp;active_dialog_slug=krasnaya-shapochka&amp;per_page=20&amp;page=36" TargetMode="External"/><Relationship Id="rId418" Type="http://schemas.openxmlformats.org/officeDocument/2006/relationships/hyperlink" Target="http://alex-book.ru/catalog?sort=id-asc&amp;active_dialog_slug=obuchenie-gramote-razvivaem-ustnuyu-rech&amp;per_page=20&amp;page=25" TargetMode="External"/><Relationship Id="rId625" Type="http://schemas.openxmlformats.org/officeDocument/2006/relationships/hyperlink" Target="http://www.slovo-book.ru/coveran/978500033999200032.jpg" TargetMode="External"/><Relationship Id="rId832" Type="http://schemas.openxmlformats.org/officeDocument/2006/relationships/hyperlink" Target="http://alex-book.ru/catalog?sort=id-asc&amp;active_dialog_slug=skazki-3&amp;per_page=20&amp;page=40" TargetMode="External"/><Relationship Id="rId222" Type="http://schemas.openxmlformats.org/officeDocument/2006/relationships/hyperlink" Target="http://slovo-book.ru/cover/4673738097v08.jpg" TargetMode="External"/><Relationship Id="rId264" Type="http://schemas.openxmlformats.org/officeDocument/2006/relationships/hyperlink" Target="https://www.slovo-book.ru/cover/978500033999200002.jpg" TargetMode="External"/><Relationship Id="rId471" Type="http://schemas.openxmlformats.org/officeDocument/2006/relationships/hyperlink" Target="http://alex-book.ru/catalog?sort=id-asc&amp;active_dialog_slug=o-zveryatah&amp;per_page=20&amp;page=43" TargetMode="External"/><Relationship Id="rId667" Type="http://schemas.openxmlformats.org/officeDocument/2006/relationships/hyperlink" Target="http://alex-book.ru/catalog?sort=id-asc&amp;active_dialog_slug=zabavnyy-mir&amp;per_page=20&amp;page=17" TargetMode="External"/><Relationship Id="rId874" Type="http://schemas.openxmlformats.org/officeDocument/2006/relationships/hyperlink" Target="http://alex-book.ru/catalog?sort=id-asc&amp;active_dialog_slug=matematika-skladyvaem-i-vychitaem-do-20-chast-2&amp;per_page=20&amp;page=26" TargetMode="External"/><Relationship Id="rId17" Type="http://schemas.openxmlformats.org/officeDocument/2006/relationships/hyperlink" Target="http://alex-book.ru/catalog?sort=id-asc&amp;active_dialog_slug=tri-kota-i-more-priklyucheniy-puteshestvie&amp;per_page=20&amp;page=2" TargetMode="External"/><Relationship Id="rId59" Type="http://schemas.openxmlformats.org/officeDocument/2006/relationships/hyperlink" Target="http://alex-book.ru/catalog?sort=id-asc&amp;active_dialog_slug=tri-kota-i-more-priklyucheniy-priklyucheniya-na-more&amp;per_page=20&amp;page=1" TargetMode="External"/><Relationship Id="rId124" Type="http://schemas.openxmlformats.org/officeDocument/2006/relationships/hyperlink" Target="http://alex-book.ru/catalog?sort=id-asc&amp;active_dialog_slug=veselye-zveryata&amp;per_page=20&amp;page=45" TargetMode="External"/><Relationship Id="rId527" Type="http://schemas.openxmlformats.org/officeDocument/2006/relationships/hyperlink" Target="http://alex-book.ru/catalog?sort=id-asc&amp;active_dialog_slug=veselye-bukvy&amp;per_page=20&amp;page=33" TargetMode="External"/><Relationship Id="rId569" Type="http://schemas.openxmlformats.org/officeDocument/2006/relationships/hyperlink" Target="http://alex-book.ru/catalog?sort=id-asc&amp;active_dialog_slug=igraem-s-bukvami-i-slovami&amp;per_page=20&amp;page=10" TargetMode="External"/><Relationship Id="rId734" Type="http://schemas.openxmlformats.org/officeDocument/2006/relationships/hyperlink" Target="http://alex-book.ru/catalog?sort=id-asc&amp;active_dialog_slug=chudesnaya-tehnika&amp;per_page=20&amp;page=22" TargetMode="External"/><Relationship Id="rId776" Type="http://schemas.openxmlformats.org/officeDocument/2006/relationships/hyperlink" Target="http://alex-book.ru/catalog?sort=id-asc&amp;active_dialog_slug=tri-porosenka&amp;per_page=20&amp;page=35" TargetMode="External"/><Relationship Id="rId70" Type="http://schemas.openxmlformats.org/officeDocument/2006/relationships/hyperlink" Target="http://alex-book.ru/catalog?sort=id-asc&amp;active_dialog_slug=tri-kota-talant-nudika&amp;per_page=20&amp;page=1" TargetMode="External"/><Relationship Id="rId166" Type="http://schemas.openxmlformats.org/officeDocument/2006/relationships/hyperlink" Target="http://alex-book.ru/catalog?sort=id-asc&amp;active_dialog_slug=podemnyy-kran&amp;per_page=20&amp;page=8" TargetMode="External"/><Relationship Id="rId331" Type="http://schemas.openxmlformats.org/officeDocument/2006/relationships/hyperlink" Target="http://alex-book.ru/catalog?sort=id-asc&amp;active_dialog_slug=moya-raskraska&amp;per_page=20&amp;page=16" TargetMode="External"/><Relationship Id="rId373" Type="http://schemas.openxmlformats.org/officeDocument/2006/relationships/hyperlink" Target="http://alex-book.ru/catalog?sort=id-asc&amp;active_dialog_slug=princessy-4&amp;per_page=20&amp;page=18" TargetMode="External"/><Relationship Id="rId429" Type="http://schemas.openxmlformats.org/officeDocument/2006/relationships/hyperlink" Target="http://alex-book.ru/catalog?sort=id-asc&amp;active_dialog_slug=k-chukovskiy-toptygin-i-lisa-2&amp;per_page=20&amp;page=47" TargetMode="External"/><Relationship Id="rId580" Type="http://schemas.openxmlformats.org/officeDocument/2006/relationships/hyperlink" Target="http://www.slovo-book.ru/cover/978500033999200056.jpg" TargetMode="External"/><Relationship Id="rId636" Type="http://schemas.openxmlformats.org/officeDocument/2006/relationships/hyperlink" Target="http://www.slovo-book.ru/coveran/978500033999200048.jpg" TargetMode="External"/><Relationship Id="rId801" Type="http://schemas.openxmlformats.org/officeDocument/2006/relationships/hyperlink" Target="http://alex-book.ru/catalog?sort=id-asc&amp;active_dialog_slug=pishem-bukvy&amp;per_page=20&amp;page=32" TargetMode="External"/><Relationship Id="rId1" Type="http://schemas.openxmlformats.org/officeDocument/2006/relationships/hyperlink" Target="http://alex-book.ru/catalog?sort=id-asc&amp;active_dialog_slug=fiksiki-budilnik&amp;per_page=20&amp;page=6" TargetMode="External"/><Relationship Id="rId233" Type="http://schemas.openxmlformats.org/officeDocument/2006/relationships/hyperlink" Target="http://alex-book.ru/catalog?sort=id-asc&amp;active_dialog_slug=princessy-2&amp;per_page=20&amp;page=9" TargetMode="External"/><Relationship Id="rId440" Type="http://schemas.openxmlformats.org/officeDocument/2006/relationships/hyperlink" Target="http://alex-book.ru/catalog?sort=id-asc&amp;active_dialog_slug=zabavnye-poteshki&amp;per_page=20&amp;page=47" TargetMode="External"/><Relationship Id="rId678" Type="http://schemas.openxmlformats.org/officeDocument/2006/relationships/hyperlink" Target="http://alex-book.ru/catalog?sort=id-asc&amp;active_dialog_slug=davay-prokatimsya&amp;per_page=20&amp;page=21" TargetMode="External"/><Relationship Id="rId843" Type="http://schemas.openxmlformats.org/officeDocument/2006/relationships/hyperlink" Target="http://alex-book.ru/catalog?sort=id-asc&amp;active_dialog_slug=moi-druzya&amp;per_page=20&amp;page=4" TargetMode="External"/><Relationship Id="rId885" Type="http://schemas.openxmlformats.org/officeDocument/2006/relationships/hyperlink" Target="http://alex-book.ru/catalog?categories%5b%5d=vodnaya-raskraska&amp;active_dialog_slug=myshonok-2&amp;per_page=20&amp;page=1" TargetMode="External"/><Relationship Id="rId28" Type="http://schemas.openxmlformats.org/officeDocument/2006/relationships/hyperlink" Target="http://alex-book.ru/catalog?sort=id-asc&amp;active_dialog_slug=kon-yuliy-i-bolshie-skachki-5&amp;per_page=20&amp;page=3" TargetMode="External"/><Relationship Id="rId275" Type="http://schemas.openxmlformats.org/officeDocument/2006/relationships/hyperlink" Target="http://alex-book.ru/catalog?sort=id-asc&amp;active_dialog_slug=nash-dvor&amp;per_page=20&amp;page=43" TargetMode="External"/><Relationship Id="rId300" Type="http://schemas.openxmlformats.org/officeDocument/2006/relationships/hyperlink" Target="http://alex-book.ru/catalog?sort=id-asc&amp;active_dialog_slug=medvezhata&amp;per_page=20&amp;page=37" TargetMode="External"/><Relationship Id="rId482" Type="http://schemas.openxmlformats.org/officeDocument/2006/relationships/hyperlink" Target="http://www.slovo-book.ru/cover/9785912826672.jpg" TargetMode="External"/><Relationship Id="rId538" Type="http://schemas.openxmlformats.org/officeDocument/2006/relationships/hyperlink" Target="http://alex-book.ru/catalog?sort=id-asc&amp;active_dialog_slug=zhivotnyy-mir-zemli-oblozhka-s-zolotoy-folgoy&amp;per_page=20&amp;page=39" TargetMode="External"/><Relationship Id="rId703" Type="http://schemas.openxmlformats.org/officeDocument/2006/relationships/hyperlink" Target="http://alex-book.ru/catalog?sort=id-asc&amp;active_dialog_slug=tebe-malysh-2&amp;per_page=20&amp;page=13" TargetMode="External"/><Relationship Id="rId745" Type="http://schemas.openxmlformats.org/officeDocument/2006/relationships/hyperlink" Target="http://alex-book.ru/catalog?sort=id-asc&amp;active_dialog_slug=moya-semya-2&amp;per_page=20&amp;page=22" TargetMode="External"/><Relationship Id="rId910" Type="http://schemas.openxmlformats.org/officeDocument/2006/relationships/hyperlink" Target="http://alex-book.ru/catalog?sort=id-asc&amp;active_dialog_slug=mudrye-skazki&amp;per_page=20&amp;page=40" TargetMode="External"/><Relationship Id="rId81" Type="http://schemas.openxmlformats.org/officeDocument/2006/relationships/hyperlink" Target="http://alex-book.ru/catalog?sort=id-asc&amp;active_dialog_slug=malyshi&amp;per_page=20&amp;page=6" TargetMode="External"/><Relationship Id="rId135" Type="http://schemas.openxmlformats.org/officeDocument/2006/relationships/hyperlink" Target="http://alex-book.ru/catalog?sort=id-asc&amp;active_dialog_slug=azbuka-7&amp;per_page=20&amp;page=30" TargetMode="External"/><Relationship Id="rId177" Type="http://schemas.openxmlformats.org/officeDocument/2006/relationships/hyperlink" Target="http://alex-book.ru/catalog?sort=id-asc&amp;active_dialog_slug=bolshie-mashiny-2&amp;per_page=20&amp;page=20" TargetMode="External"/><Relationship Id="rId342" Type="http://schemas.openxmlformats.org/officeDocument/2006/relationships/hyperlink" Target="http://alex-book.ru/catalog?sort=id-asc&amp;active_dialog_slug=davay-igrat-2&amp;per_page=20&amp;page=9" TargetMode="External"/><Relationship Id="rId384" Type="http://schemas.openxmlformats.org/officeDocument/2006/relationships/hyperlink" Target="http://alex-book.ru/catalog?sort=id-asc&amp;active_dialog_slug=pochitaem-medved-i-starikovy-dochki&amp;per_page=20&amp;page=9" TargetMode="External"/><Relationship Id="rId591" Type="http://schemas.openxmlformats.org/officeDocument/2006/relationships/hyperlink" Target="http://alex-book.ru/catalog?sort=id-asc&amp;active_dialog_slug=raskras-sam&amp;per_page=20&amp;page=11" TargetMode="External"/><Relationship Id="rId605" Type="http://schemas.openxmlformats.org/officeDocument/2006/relationships/hyperlink" Target="http://alex-book.ru/catalog?sort=id-asc&amp;active_dialog_slug=frukty-i-yagody&amp;per_page=20&amp;page=10" TargetMode="External"/><Relationship Id="rId787" Type="http://schemas.openxmlformats.org/officeDocument/2006/relationships/hyperlink" Target="http://alex-book.ru/catalog?sort=id-asc&amp;active_dialog_slug=zveryata&amp;per_page=20&amp;page=24" TargetMode="External"/><Relationship Id="rId812" Type="http://schemas.openxmlformats.org/officeDocument/2006/relationships/hyperlink" Target="http://alex-book.ru/catalog?sort=id-asc&amp;active_dialog_slug=risuem-figury&amp;per_page=20&amp;page=33" TargetMode="External"/><Relationship Id="rId202" Type="http://schemas.openxmlformats.org/officeDocument/2006/relationships/hyperlink" Target="http://alex-book.ru/catalog?sort=id-asc&amp;active_dialog_slug=malchikam&amp;per_page=20&amp;page=13" TargetMode="External"/><Relationship Id="rId244" Type="http://schemas.openxmlformats.org/officeDocument/2006/relationships/hyperlink" Target="http://alex-book.ru/catalog?sort=id-asc&amp;active_dialog_slug=azbuka-12&amp;per_page=20&amp;page=45" TargetMode="External"/><Relationship Id="rId647" Type="http://schemas.openxmlformats.org/officeDocument/2006/relationships/hyperlink" Target="http://alex-book.ru/catalog?sort=id-asc&amp;active_dialog_slug=v-stepanov-den-rozhdeniya-kolokolchika&amp;per_page=20&amp;page=38" TargetMode="External"/><Relationship Id="rId689" Type="http://schemas.openxmlformats.org/officeDocument/2006/relationships/hyperlink" Target="http://alex-book.ru/catalog?sort=id-asc&amp;active_dialog_slug=ira&amp;per_page=20&amp;page=23" TargetMode="External"/><Relationship Id="rId854" Type="http://schemas.openxmlformats.org/officeDocument/2006/relationships/hyperlink" Target="http://slovo-book.ru/cover/9785000336564.jpg" TargetMode="External"/><Relationship Id="rId896" Type="http://schemas.openxmlformats.org/officeDocument/2006/relationships/hyperlink" Target="https://alex-book.ru/catalog?search=%D0%9A%D0%BE%D0%BB%D0%BE%D0%B1&amp;active_dialog_slug=kolobok-2&amp;per_page=20&amp;page=1" TargetMode="External"/><Relationship Id="rId39" Type="http://schemas.openxmlformats.org/officeDocument/2006/relationships/hyperlink" Target="http://slovo-book.ru/index.shtml?decl/decllist.shtml" TargetMode="External"/><Relationship Id="rId286" Type="http://schemas.openxmlformats.org/officeDocument/2006/relationships/hyperlink" Target="http://alex-book.ru/catalog?sort=id-asc&amp;active_dialog_slug=ya-risuyu-2&amp;per_page=20&amp;page=16" TargetMode="External"/><Relationship Id="rId451" Type="http://schemas.openxmlformats.org/officeDocument/2006/relationships/hyperlink" Target="http://alex-book.ru/catalog?sort=id-asc&amp;active_dialog_slug=pryatki-na-gryadke&amp;per_page=20&amp;page=43" TargetMode="External"/><Relationship Id="rId493" Type="http://schemas.openxmlformats.org/officeDocument/2006/relationships/hyperlink" Target="http://www.slovo-book.ru/cover/9785912826719.jpg" TargetMode="External"/><Relationship Id="rId507" Type="http://schemas.openxmlformats.org/officeDocument/2006/relationships/hyperlink" Target="http://alex-book.ru/catalog?sort=id-asc&amp;active_dialog_slug=ozornye-zveryata&amp;per_page=20&amp;page=20" TargetMode="External"/><Relationship Id="rId549" Type="http://schemas.openxmlformats.org/officeDocument/2006/relationships/hyperlink" Target="http://alex-book.ru/catalog?sort=id-asc&amp;active_dialog_slug=moi-kukly&amp;per_page=20&amp;page=15" TargetMode="External"/><Relationship Id="rId714" Type="http://schemas.openxmlformats.org/officeDocument/2006/relationships/hyperlink" Target="http://www.slovo-book.ru/cover/978500033999200013.jpg" TargetMode="External"/><Relationship Id="rId756" Type="http://schemas.openxmlformats.org/officeDocument/2006/relationships/hyperlink" Target="http://alex-book.ru/catalog?sort=id-asc&amp;active_dialog_slug=gusi-lebedi&amp;per_page=20&amp;page=36" TargetMode="External"/><Relationship Id="rId921" Type="http://schemas.openxmlformats.org/officeDocument/2006/relationships/hyperlink" Target="http://alex-book.ru/catalog?sort=id-asc&amp;active_dialog_slug=uchus-igrat&amp;per_page=20&amp;page=9" TargetMode="External"/><Relationship Id="rId50" Type="http://schemas.openxmlformats.org/officeDocument/2006/relationships/hyperlink" Target="http://alex-book.ru/catalog?sort=id-asc&amp;active_dialog_slug=kon-yuliy-i-bolshie-skachki-3&amp;per_page=20&amp;page=2" TargetMode="External"/><Relationship Id="rId104" Type="http://schemas.openxmlformats.org/officeDocument/2006/relationships/hyperlink" Target="http://alex-book.ru/catalog?sort=id-asc&amp;active_dialog_slug=luchshaya-raskraska&amp;per_page=20&amp;page=7" TargetMode="External"/><Relationship Id="rId146" Type="http://schemas.openxmlformats.org/officeDocument/2006/relationships/hyperlink" Target="http://alex-book.ru/catalog?sort=id-asc&amp;active_dialog_slug=u-straha-glaza-veliki-2&amp;per_page=20&amp;page=48" TargetMode="External"/><Relationship Id="rId188" Type="http://schemas.openxmlformats.org/officeDocument/2006/relationships/hyperlink" Target="http://alex-book.ru/catalog?sort=id-asc&amp;active_dialog_slug=azbuka-malysham&amp;per_page=20&amp;page=11" TargetMode="External"/><Relationship Id="rId311" Type="http://schemas.openxmlformats.org/officeDocument/2006/relationships/hyperlink" Target="http://alex-book.ru/catalog?sort=id-asc&amp;active_dialog_slug=bukvy-i-slova&amp;per_page=20&amp;page=32" TargetMode="External"/><Relationship Id="rId353" Type="http://schemas.openxmlformats.org/officeDocument/2006/relationships/hyperlink" Target="http://alex-book.ru/catalog?sort=id-asc&amp;active_dialog_slug=dvenadcat-mesyacev-2&amp;per_page=20&amp;page=46" TargetMode="External"/><Relationship Id="rId395" Type="http://schemas.openxmlformats.org/officeDocument/2006/relationships/hyperlink" Target="http://alex-book.ru/catalog?sort=id-asc&amp;active_dialog_slug=raskras-sam-propisi&amp;per_page=20&amp;page=34" TargetMode="External"/><Relationship Id="rId409" Type="http://schemas.openxmlformats.org/officeDocument/2006/relationships/hyperlink" Target="http://alex-book.ru/catalog?sort=id-asc&amp;active_dialog_slug=moy-papa&amp;per_page=20&amp;page=38" TargetMode="External"/><Relationship Id="rId560" Type="http://schemas.openxmlformats.org/officeDocument/2006/relationships/hyperlink" Target="http://alex-book.ru/catalog?sort=id-asc&amp;active_dialog_slug=malenkie-ledi&amp;per_page=20&amp;page=12" TargetMode="External"/><Relationship Id="rId798" Type="http://schemas.openxmlformats.org/officeDocument/2006/relationships/hyperlink" Target="http://alex-book.ru/catalog?sort=id-asc&amp;active_dialog_slug=plakat-tablica-slozheniya&amp;per_page=20&amp;page=30" TargetMode="External"/><Relationship Id="rId92" Type="http://schemas.openxmlformats.org/officeDocument/2006/relationships/hyperlink" Target="http://alex-book.ru/catalog?sort=id-asc&amp;active_dialog_slug=chto-my-lyubim-delat&amp;per_page=20&amp;page=19" TargetMode="External"/><Relationship Id="rId213" Type="http://schemas.openxmlformats.org/officeDocument/2006/relationships/hyperlink" Target="http://alex-book.ru/catalog?sort=id-asc&amp;active_dialog_slug=igrushki-dlya-malchikov&amp;per_page=20&amp;page=19" TargetMode="External"/><Relationship Id="rId420" Type="http://schemas.openxmlformats.org/officeDocument/2006/relationships/hyperlink" Target="http://alex-book.ru/catalog?sort=id-asc&amp;active_dialog_slug=matematika-uchimsya-reshat-zadachi-dlya-samyh-malenkih&amp;per_page=20&amp;page=25" TargetMode="External"/><Relationship Id="rId616" Type="http://schemas.openxmlformats.org/officeDocument/2006/relationships/hyperlink" Target="http://alex-book.ru/catalog?sort=id-asc&amp;active_dialog_slug=veselyy-karandash&amp;per_page=20&amp;page=21" TargetMode="External"/><Relationship Id="rId658" Type="http://schemas.openxmlformats.org/officeDocument/2006/relationships/hyperlink" Target="http://www.slovo-book.ru/coveran/9785912826689.jpg" TargetMode="External"/><Relationship Id="rId823" Type="http://schemas.openxmlformats.org/officeDocument/2006/relationships/hyperlink" Target="http://alex-book.ru/catalog?sort=id-asc&amp;active_dialog_slug=moi-lyubimye-princessy-2&amp;per_page=20&amp;page=22" TargetMode="External"/><Relationship Id="rId865" Type="http://schemas.openxmlformats.org/officeDocument/2006/relationships/hyperlink" Target="http://alex-book.ru/catalog?sort=id-asc&amp;active_dialog_slug=moi-druzya-2&amp;per_page=20&amp;page=5" TargetMode="External"/><Relationship Id="rId255" Type="http://schemas.openxmlformats.org/officeDocument/2006/relationships/hyperlink" Target="http://alex-book.ru/catalog?sort=id-asc&amp;active_dialog_slug=nashi-mashiny&amp;per_page=20&amp;page=44" TargetMode="External"/><Relationship Id="rId297" Type="http://schemas.openxmlformats.org/officeDocument/2006/relationships/hyperlink" Target="http://alex-book.ru/catalog?sort=id-asc&amp;active_dialog_slug=v-stepanov-tropinka-v-skazku&amp;per_page=20&amp;page=38" TargetMode="External"/><Relationship Id="rId462" Type="http://schemas.openxmlformats.org/officeDocument/2006/relationships/hyperlink" Target="http://alex-book.ru/catalog?sort=id-asc&amp;active_dialog_slug=umnye-mashiny&amp;per_page=20&amp;page=44" TargetMode="External"/><Relationship Id="rId518" Type="http://schemas.openxmlformats.org/officeDocument/2006/relationships/hyperlink" Target="http://alex-book.ru/catalog?sort=id-asc&amp;active_dialog_slug=matematika-uchimsya-reshat-zadachi&amp;per_page=20&amp;page=26" TargetMode="External"/><Relationship Id="rId725" Type="http://schemas.openxmlformats.org/officeDocument/2006/relationships/hyperlink" Target="http://alex-book.ru/catalog?sort=id-asc&amp;active_dialog_slug=alfavit-razreznoy&amp;per_page=20&amp;page=29" TargetMode="External"/><Relationship Id="rId115" Type="http://schemas.openxmlformats.org/officeDocument/2006/relationships/hyperlink" Target="http://alex-book.ru/catalog?sort=id-asc&amp;active_dialog_slug=veselye-stihi&amp;per_page=20&amp;page=48" TargetMode="External"/><Relationship Id="rId157" Type="http://schemas.openxmlformats.org/officeDocument/2006/relationships/hyperlink" Target="http://alex-book.ru/catalog?sort=id-asc&amp;active_dialog_slug=anya&amp;per_page=20&amp;page=22" TargetMode="External"/><Relationship Id="rId322" Type="http://schemas.openxmlformats.org/officeDocument/2006/relationships/hyperlink" Target="http://alex-book.ru/catalog?sort=id-asc&amp;active_dialog_slug=vse-dlya-devochek&amp;per_page=20&amp;page=16" TargetMode="External"/><Relationship Id="rId364" Type="http://schemas.openxmlformats.org/officeDocument/2006/relationships/hyperlink" Target="http://alex-book.ru/catalog?sort=id-asc&amp;active_dialog_slug=lyubimaya-mama&amp;per_page=20&amp;page=36" TargetMode="External"/><Relationship Id="rId767" Type="http://schemas.openxmlformats.org/officeDocument/2006/relationships/hyperlink" Target="http://alex-book.ru/catalog?sort=id-asc&amp;active_dialog_slug=veselye-uroki-2&amp;per_page=20&amp;page=24" TargetMode="External"/><Relationship Id="rId61" Type="http://schemas.openxmlformats.org/officeDocument/2006/relationships/hyperlink" Target="http://alex-book.ru/catalog?sort=id-asc&amp;active_dialog_slug=tri-kota-domik-na-dereve&amp;per_page=20&amp;page=1" TargetMode="External"/><Relationship Id="rId199" Type="http://schemas.openxmlformats.org/officeDocument/2006/relationships/hyperlink" Target="http://alex-book.ru/catalog?sort=id-asc&amp;active_dialog_slug=olya&amp;per_page=20&amp;page=23" TargetMode="External"/><Relationship Id="rId571" Type="http://schemas.openxmlformats.org/officeDocument/2006/relationships/hyperlink" Target="http://alex-book.ru/catalog?sort=id-asc&amp;active_dialog_slug=dikie-zhivotnye-00039&amp;per_page=20&amp;page=26" TargetMode="External"/><Relationship Id="rId627" Type="http://schemas.openxmlformats.org/officeDocument/2006/relationships/hyperlink" Target="http://www.slovo-book.ru/coveran/978500033999200034.jpg" TargetMode="External"/><Relationship Id="rId669" Type="http://schemas.openxmlformats.org/officeDocument/2006/relationships/hyperlink" Target="http://alex-book.ru/catalog?sort=id-asc&amp;active_dialog_slug=chudo-kosmos&amp;per_page=20&amp;page=18" TargetMode="External"/><Relationship Id="rId834" Type="http://schemas.openxmlformats.org/officeDocument/2006/relationships/hyperlink" Target="http://alex-book.ru/catalog?sort=id-asc&amp;active_dialog_slug=tri-bogatyrya-hod-konem-2&amp;per_page=20&amp;page=2" TargetMode="External"/><Relationship Id="rId876" Type="http://schemas.openxmlformats.org/officeDocument/2006/relationships/hyperlink" Target="https://alex-book.ru/catalog?sort=id-asc&amp;active_dialog_slug=azbuka-v-kartinkah-2&amp;per_page=20&amp;page=30" TargetMode="External"/><Relationship Id="rId19" Type="http://schemas.openxmlformats.org/officeDocument/2006/relationships/hyperlink" Target="http://alex-book.ru/catalog?sort=id-asc&amp;active_dialog_slug=druzya-na-ferme&amp;per_page=20&amp;page=5" TargetMode="External"/><Relationship Id="rId224" Type="http://schemas.openxmlformats.org/officeDocument/2006/relationships/hyperlink" Target="http://alex-book.ru/catalog?sort=id-asc&amp;active_dialog_slug=progulka-po-moryu&amp;per_page=20&amp;page=9" TargetMode="External"/><Relationship Id="rId266" Type="http://schemas.openxmlformats.org/officeDocument/2006/relationships/hyperlink" Target="http://alex-book.ru/catalog?sort=id-asc&amp;active_dialog_slug=dlya-malchikov-3&amp;per_page=20&amp;page=19" TargetMode="External"/><Relationship Id="rId431" Type="http://schemas.openxmlformats.org/officeDocument/2006/relationships/hyperlink" Target="http://alex-book.ru/catalog?sort=id-asc&amp;active_dialog_slug=zayac-hvasta-2&amp;per_page=20&amp;page=46" TargetMode="External"/><Relationship Id="rId473" Type="http://schemas.openxmlformats.org/officeDocument/2006/relationships/hyperlink" Target="http://alex-book.ru/catalog?sort=id-asc&amp;active_dialog_slug=zvuki&amp;per_page=20&amp;page=44" TargetMode="External"/><Relationship Id="rId529" Type="http://schemas.openxmlformats.org/officeDocument/2006/relationships/hyperlink" Target="http://alex-book.ru/catalog?sort=id-asc&amp;active_dialog_slug=bolshie-bukvy&amp;per_page=20&amp;page=33" TargetMode="External"/><Relationship Id="rId680" Type="http://schemas.openxmlformats.org/officeDocument/2006/relationships/hyperlink" Target="http://alex-book.ru/catalog?sort=id-asc&amp;active_dialog_slug=dasha&amp;per_page=20&amp;page=22" TargetMode="External"/><Relationship Id="rId736" Type="http://schemas.openxmlformats.org/officeDocument/2006/relationships/hyperlink" Target="http://alex-book.ru/catalog?sort=id-asc&amp;active_dialog_slug=vot-tak-zveryata&amp;per_page=20&amp;page=21" TargetMode="External"/><Relationship Id="rId901" Type="http://schemas.openxmlformats.org/officeDocument/2006/relationships/hyperlink" Target="https://alex-book.ru/catalog?search=%D0%92%D0%BE%D0%B5%D0%BD%D0%BD%D0%B0&amp;active_dialog_slug=voennaya-tehnika-3&amp;per_page=20&amp;page=1" TargetMode="External"/><Relationship Id="rId30" Type="http://schemas.openxmlformats.org/officeDocument/2006/relationships/hyperlink" Target="http://alex-book.ru/catalog?sort=id-asc&amp;active_dialog_slug=tri-bogatyrya-i-morskoy-car-kon-yuliy&amp;per_page=20&amp;page=3" TargetMode="External"/><Relationship Id="rId126" Type="http://schemas.openxmlformats.org/officeDocument/2006/relationships/hyperlink" Target="http://alex-book.ru/catalog?sort=id-asc&amp;active_dialog_slug=veselye-stishki&amp;per_page=20&amp;page=45" TargetMode="External"/><Relationship Id="rId168" Type="http://schemas.openxmlformats.org/officeDocument/2006/relationships/hyperlink" Target="http://alex-book.ru/catalog?sort=id-asc&amp;active_dialog_slug=medved&amp;per_page=20&amp;page=7" TargetMode="External"/><Relationship Id="rId333" Type="http://schemas.openxmlformats.org/officeDocument/2006/relationships/hyperlink" Target="http://alex-book.ru/catalog?sort=id-asc&amp;active_dialog_slug=vremya-risovat&amp;per_page=20&amp;page=15" TargetMode="External"/><Relationship Id="rId540" Type="http://schemas.openxmlformats.org/officeDocument/2006/relationships/hyperlink" Target="http://alex-book.ru/catalog?sort=id-asc&amp;active_dialog_slug=k-chukovskiy-muha-cokotuha-skazki-oblozhka-s-zolotoy-folgoy&amp;per_page=20&amp;page=39" TargetMode="External"/><Relationship Id="rId778" Type="http://schemas.openxmlformats.org/officeDocument/2006/relationships/hyperlink" Target="http://alex-book.ru/catalog?sort=id-asc&amp;active_dialog_slug=tili-bom&amp;per_page=20&amp;page=35" TargetMode="External"/><Relationship Id="rId72" Type="http://schemas.openxmlformats.org/officeDocument/2006/relationships/hyperlink" Target="http://alex-book.ru/catalog?sort=id-asc&amp;active_dialog_slug=tri-kota-i-more-priklyucheniy&amp;per_page=20&amp;page=1" TargetMode="External"/><Relationship Id="rId375" Type="http://schemas.openxmlformats.org/officeDocument/2006/relationships/hyperlink" Target="http://alex-book.ru/catalog?sort=id-asc&amp;active_dialog_slug=vo-dvore-3&amp;per_page=20&amp;page=17" TargetMode="External"/><Relationship Id="rId582" Type="http://schemas.openxmlformats.org/officeDocument/2006/relationships/hyperlink" Target="http://www.slovo-book.ru/cover/978500033999200058.jpg" TargetMode="External"/><Relationship Id="rId638" Type="http://schemas.openxmlformats.org/officeDocument/2006/relationships/hyperlink" Target="http://www.slovo-book.ru/coveran/978500033999200041.jpg" TargetMode="External"/><Relationship Id="rId803" Type="http://schemas.openxmlformats.org/officeDocument/2006/relationships/hyperlink" Target="http://alex-book.ru/catalog?sort=id-asc&amp;active_dialog_slug=ya-uchus-chitat&amp;per_page=20&amp;page=39" TargetMode="External"/><Relationship Id="rId845" Type="http://schemas.openxmlformats.org/officeDocument/2006/relationships/hyperlink" Target="http://alex-book.ru/catalog?sort=id-asc&amp;active_dialog_slug=malysham-pro-fermu&amp;per_page=20&amp;page=5" TargetMode="External"/><Relationship Id="rId3" Type="http://schemas.openxmlformats.org/officeDocument/2006/relationships/hyperlink" Target="http://alex-book.ru/catalog?sort=id-asc&amp;active_dialog_slug=veselye-priklyucheniya&amp;per_page=20&amp;page=6" TargetMode="External"/><Relationship Id="rId235" Type="http://schemas.openxmlformats.org/officeDocument/2006/relationships/hyperlink" Target="http://alex-book.ru/catalog?sort=id-asc&amp;active_dialog_slug=moi-princessy&amp;per_page=20&amp;page=9" TargetMode="External"/><Relationship Id="rId277" Type="http://schemas.openxmlformats.org/officeDocument/2006/relationships/hyperlink" Target="http://www.slovo-book.ru/cover/4673738097954.jpg" TargetMode="External"/><Relationship Id="rId400" Type="http://schemas.openxmlformats.org/officeDocument/2006/relationships/hyperlink" Target="http://alex-book.ru/catalog?sort=id-asc&amp;active_dialog_slug=milye-zverushki&amp;per_page=20&amp;page=21" TargetMode="External"/><Relationship Id="rId442" Type="http://schemas.openxmlformats.org/officeDocument/2006/relationships/hyperlink" Target="http://alex-book.ru/catalog?sort=id-asc&amp;active_dialog_slug=zagadki-dlya-malyshey&amp;per_page=20&amp;page=47" TargetMode="External"/><Relationship Id="rId484" Type="http://schemas.openxmlformats.org/officeDocument/2006/relationships/hyperlink" Target="http://www.slovo-book.ru/cover/9785000337073.jpg" TargetMode="External"/><Relationship Id="rId705" Type="http://schemas.openxmlformats.org/officeDocument/2006/relationships/hyperlink" Target="http://alex-book.ru/catalog?sort=id-asc&amp;active_dialog_slug=o-zhivotnyh&amp;per_page=20&amp;page=13" TargetMode="External"/><Relationship Id="rId887" Type="http://schemas.openxmlformats.org/officeDocument/2006/relationships/hyperlink" Target="http://alex-book.ru/catalog?categories%5b%5d=vodnaya-raskraska&amp;active_dialog_slug=tigrenok-2&amp;per_page=20&amp;page=1" TargetMode="External"/><Relationship Id="rId137" Type="http://schemas.openxmlformats.org/officeDocument/2006/relationships/hyperlink" Target="http://alex-book.ru/catalog?sort=id-asc&amp;active_dialog_slug=vyrezayu-sam&amp;per_page=20&amp;page=23" TargetMode="External"/><Relationship Id="rId302" Type="http://schemas.openxmlformats.org/officeDocument/2006/relationships/hyperlink" Target="http://alex-book.ru/catalog?sort=id-asc&amp;active_dialog_slug=k-chukovskiy-kradenoe-solnce&amp;per_page=20&amp;page=37" TargetMode="External"/><Relationship Id="rId344" Type="http://schemas.openxmlformats.org/officeDocument/2006/relationships/hyperlink" Target="http://alex-book.ru/catalog?sort=id-asc&amp;active_dialog_slug=v-stepanov-serebryanyy-klyuchik&amp;per_page=20&amp;page=38" TargetMode="External"/><Relationship Id="rId691" Type="http://schemas.openxmlformats.org/officeDocument/2006/relationships/hyperlink" Target="http://alex-book.ru/catalog?sort=id-asc&amp;active_dialog_slug=smeshnye-malyshi&amp;per_page=20&amp;page=24" TargetMode="External"/><Relationship Id="rId747" Type="http://schemas.openxmlformats.org/officeDocument/2006/relationships/hyperlink" Target="http://www.slovo-book.ru/cover/9785912828508.jpg" TargetMode="External"/><Relationship Id="rId789" Type="http://schemas.openxmlformats.org/officeDocument/2006/relationships/hyperlink" Target="http://alex-book.ru/catalog?sort=id-asc&amp;active_dialog_slug=rostomer-lyubimye-skazki&amp;per_page=20&amp;page=29" TargetMode="External"/><Relationship Id="rId912" Type="http://schemas.openxmlformats.org/officeDocument/2006/relationships/hyperlink" Target="http://alex-book.ru/catalog?sort=id-asc&amp;active_dialog_slug=lyubimye-skazki&amp;per_page=20&amp;page=40" TargetMode="External"/><Relationship Id="rId41" Type="http://schemas.openxmlformats.org/officeDocument/2006/relationships/hyperlink" Target="http://alex-book.ru/catalog?sort=id-asc&amp;active_dialog_slug=kon-yuliy-i-bolshie-skachki&amp;per_page=20&amp;page=2" TargetMode="External"/><Relationship Id="rId83" Type="http://schemas.openxmlformats.org/officeDocument/2006/relationships/hyperlink" Target="http://alex-book.ru/catalog?sort=id-asc&amp;active_dialog_slug=modnicy&amp;per_page=20&amp;page=6" TargetMode="External"/><Relationship Id="rId179" Type="http://schemas.openxmlformats.org/officeDocument/2006/relationships/hyperlink" Target="http://alex-book.ru/catalog?sort=id-asc&amp;active_dialog_slug=moi-lyubimye-princessy&amp;per_page=20&amp;page=16" TargetMode="External"/><Relationship Id="rId386" Type="http://schemas.openxmlformats.org/officeDocument/2006/relationships/hyperlink" Target="http://alex-book.ru/catalog?sort=id-asc&amp;active_dialog_slug=pochitaem-k-chukovskiy-tarakanishche&amp;per_page=20&amp;page=9" TargetMode="External"/><Relationship Id="rId551" Type="http://schemas.openxmlformats.org/officeDocument/2006/relationships/hyperlink" Target="http://alex-book.ru/catalog?sort=id-asc&amp;active_dialog_slug=azbuka-5&amp;per_page=20&amp;page=14" TargetMode="External"/><Relationship Id="rId593" Type="http://schemas.openxmlformats.org/officeDocument/2006/relationships/hyperlink" Target="http://alex-book.ru/catalog?sort=id-asc&amp;active_dialog_slug=bolshoe-puteshestvie&amp;per_page=20&amp;page=13" TargetMode="External"/><Relationship Id="rId607" Type="http://schemas.openxmlformats.org/officeDocument/2006/relationships/hyperlink" Target="http://www.slovo-book.ru/cover/9785912828102.jpg" TargetMode="External"/><Relationship Id="rId649" Type="http://schemas.openxmlformats.org/officeDocument/2006/relationships/hyperlink" Target="http://alex-book.ru/catalog?sort=id-asc&amp;active_dialog_slug=gusi-lebedi-7&amp;per_page=20&amp;page=37" TargetMode="External"/><Relationship Id="rId814" Type="http://schemas.openxmlformats.org/officeDocument/2006/relationships/hyperlink" Target="http://www.slovo-book.ru/cover/9785912820083.jpg" TargetMode="External"/><Relationship Id="rId856" Type="http://schemas.openxmlformats.org/officeDocument/2006/relationships/hyperlink" Target="http://alex-book.ru/catalog?sort=id-asc&amp;active_dialog_slug=pravila-dorozhnogo-dvizheniya-svetofor&amp;per_page=20&amp;page=54" TargetMode="External"/><Relationship Id="rId190" Type="http://schemas.openxmlformats.org/officeDocument/2006/relationships/hyperlink" Target="http://alex-book.ru/catalog?sort=id-asc&amp;active_dialog_slug=vot-my-kakie-2&amp;per_page=20&amp;page=37" TargetMode="External"/><Relationship Id="rId204" Type="http://schemas.openxmlformats.org/officeDocument/2006/relationships/hyperlink" Target="http://alex-book.ru/catalog?sort=id-asc&amp;active_dialog_slug=zamechatelnyy-slonenok&amp;per_page=20&amp;page=12" TargetMode="External"/><Relationship Id="rId246" Type="http://schemas.openxmlformats.org/officeDocument/2006/relationships/hyperlink" Target="http://alex-book.ru/catalog?sort=id-asc&amp;active_dialog_slug=zveryata-3&amp;per_page=20&amp;page=45" TargetMode="External"/><Relationship Id="rId288" Type="http://schemas.openxmlformats.org/officeDocument/2006/relationships/hyperlink" Target="http://alex-book.ru/catalog?sort=id-asc&amp;active_dialog_slug=pervye-risunki-2&amp;per_page=20&amp;page=16" TargetMode="External"/><Relationship Id="rId411" Type="http://schemas.openxmlformats.org/officeDocument/2006/relationships/hyperlink" Target="http://alex-book.ru/catalog?sort=id-asc&amp;active_dialog_slug=hitraya-lisa-2&amp;per_page=20&amp;page=38" TargetMode="External"/><Relationship Id="rId453" Type="http://schemas.openxmlformats.org/officeDocument/2006/relationships/hyperlink" Target="http://alex-book.ru/catalog?sort=id-asc&amp;active_dialog_slug=lesnye-druzya&amp;per_page=20&amp;page=42" TargetMode="External"/><Relationship Id="rId509" Type="http://schemas.openxmlformats.org/officeDocument/2006/relationships/hyperlink" Target="http://alex-book.ru/catalog?sort=id-asc&amp;active_dialog_slug=malyshu-2&amp;per_page=20&amp;page=18" TargetMode="External"/><Relationship Id="rId660" Type="http://schemas.openxmlformats.org/officeDocument/2006/relationships/hyperlink" Target="http://www.slovo-book.ru/coveran/9785912829130.jpg" TargetMode="External"/><Relationship Id="rId898" Type="http://schemas.openxmlformats.org/officeDocument/2006/relationships/hyperlink" Target="https://alex-book.ru/catalog?search=%D0%9A%D1%80%D0%B0%D1%81%D0%B0&amp;active_dialog_slug=krasavicy-3&amp;per_page=20&amp;page=1" TargetMode="External"/><Relationship Id="rId106" Type="http://schemas.openxmlformats.org/officeDocument/2006/relationships/hyperlink" Target="http://alex-book.ru/catalog?sort=id-asc&amp;active_dialog_slug=dlya-samyh-malenkih&amp;per_page=20&amp;page=7" TargetMode="External"/><Relationship Id="rId313" Type="http://schemas.openxmlformats.org/officeDocument/2006/relationships/hyperlink" Target="http://alex-book.ru/catalog?sort=id-asc&amp;active_dialog_slug=tehnika-malchikam&amp;per_page=20&amp;page=14" TargetMode="External"/><Relationship Id="rId495" Type="http://schemas.openxmlformats.org/officeDocument/2006/relationships/hyperlink" Target="http://alex-book.ru/catalog?sort=id-asc&amp;active_dialog_slug=stihi-dlya-malchikov&amp;per_page=20&amp;page=41" TargetMode="External"/><Relationship Id="rId716" Type="http://schemas.openxmlformats.org/officeDocument/2006/relationships/hyperlink" Target="http://alex-book.ru/catalog?sort=id-asc&amp;active_dialog_slug=u-nas-segodnya-vecherinka&amp;per_page=20&amp;page=11" TargetMode="External"/><Relationship Id="rId758" Type="http://schemas.openxmlformats.org/officeDocument/2006/relationships/hyperlink" Target="http://alex-book.ru/catalog?sort=id-asc&amp;active_dialog_slug=izuchaem-schet&amp;per_page=20&amp;page=33" TargetMode="External"/><Relationship Id="rId923" Type="http://schemas.openxmlformats.org/officeDocument/2006/relationships/drawing" Target="../drawings/drawing1.xml"/><Relationship Id="rId10" Type="http://schemas.openxmlformats.org/officeDocument/2006/relationships/hyperlink" Target="http://alex-book.ru/catalog?sort=id-asc&amp;active_dialog_slug=kompas&amp;per_page=20&amp;page=6" TargetMode="External"/><Relationship Id="rId52" Type="http://schemas.openxmlformats.org/officeDocument/2006/relationships/hyperlink" Target="http://alex-book.ru/catalog?sort=id-asc&amp;active_dialog_slug=veselye-risunki&amp;per_page=20&amp;page=4" TargetMode="External"/><Relationship Id="rId94" Type="http://schemas.openxmlformats.org/officeDocument/2006/relationships/hyperlink" Target="http://alex-book.ru/catalog?sort=id-asc&amp;active_dialog_slug=lyubimye-zanyatiya&amp;per_page=20&amp;page=18" TargetMode="External"/><Relationship Id="rId148" Type="http://schemas.openxmlformats.org/officeDocument/2006/relationships/hyperlink" Target="http://alex-book.ru/catalog?sort=id-asc&amp;active_dialog_slug=krasnaya-shapochka-2&amp;per_page=20&amp;page=48" TargetMode="External"/><Relationship Id="rId355" Type="http://schemas.openxmlformats.org/officeDocument/2006/relationships/hyperlink" Target="https://www.slovo-book.ru/cover/9785912827570.jpg" TargetMode="External"/><Relationship Id="rId397" Type="http://schemas.openxmlformats.org/officeDocument/2006/relationships/hyperlink" Target="http://alex-book.ru/catalog?sort=id-asc&amp;active_dialog_slug=pervye-uroki-propisi&amp;per_page=20&amp;page=34" TargetMode="External"/><Relationship Id="rId520" Type="http://schemas.openxmlformats.org/officeDocument/2006/relationships/hyperlink" Target="http://alex-book.ru/catalog?sort=id-asc&amp;active_dialog_slug=matematika-uchimsya-sravnivat&amp;per_page=20&amp;page=26" TargetMode="External"/><Relationship Id="rId562" Type="http://schemas.openxmlformats.org/officeDocument/2006/relationships/hyperlink" Target="http://alex-book.ru/catalog?sort=id-asc&amp;active_dialog_slug=uchimsya-vmeste&amp;per_page=20&amp;page=33" TargetMode="External"/><Relationship Id="rId618" Type="http://schemas.openxmlformats.org/officeDocument/2006/relationships/hyperlink" Target="http://alex-book.ru/catalog?sort=id-asc&amp;active_dialog_slug=veselaya-polyana&amp;per_page=20&amp;page=19" TargetMode="External"/><Relationship Id="rId825" Type="http://schemas.openxmlformats.org/officeDocument/2006/relationships/hyperlink" Target="http://alex-book.ru/catalog?sort=id-asc&amp;active_dialog_slug=k-chukovskiy-putanica&amp;per_page=20&amp;page=37" TargetMode="External"/><Relationship Id="rId215" Type="http://schemas.openxmlformats.org/officeDocument/2006/relationships/hyperlink" Target="http://alex-book.ru/catalog?sort=id-asc&amp;active_dialog_slug=igrushki-2&amp;per_page=20&amp;page=24" TargetMode="External"/><Relationship Id="rId257" Type="http://schemas.openxmlformats.org/officeDocument/2006/relationships/hyperlink" Target="http://alex-book.ru/catalog?sort=id-asc&amp;active_dialog_slug=nash-les&amp;per_page=20&amp;page=44" TargetMode="External"/><Relationship Id="rId422" Type="http://schemas.openxmlformats.org/officeDocument/2006/relationships/hyperlink" Target="http://alex-book.ru/catalog?sort=id-asc&amp;active_dialog_slug=muzhik-i-medved-2&amp;per_page=20&amp;page=47" TargetMode="External"/><Relationship Id="rId464" Type="http://schemas.openxmlformats.org/officeDocument/2006/relationships/hyperlink" Target="http://alex-book.ru/catalog?sort=id-asc&amp;active_dialog_slug=poteshki&amp;per_page=20&amp;page=43" TargetMode="External"/><Relationship Id="rId867" Type="http://schemas.openxmlformats.org/officeDocument/2006/relationships/hyperlink" Target="http://alex-book.ru/catalog?sort=id-asc&amp;active_dialog_slug=lisichka&amp;per_page=20&amp;page=7" TargetMode="External"/><Relationship Id="rId299" Type="http://schemas.openxmlformats.org/officeDocument/2006/relationships/hyperlink" Target="http://alex-book.ru/catalog?sort=id-asc&amp;active_dialog_slug=v-stepanov-vesnushki&amp;per_page=20&amp;page=38" TargetMode="External"/><Relationship Id="rId727" Type="http://schemas.openxmlformats.org/officeDocument/2006/relationships/hyperlink" Target="http://alex-book.ru/catalog?sort=id-asc&amp;active_dialog_slug=raskras-malysh-2&amp;per_page=20&amp;page=18" TargetMode="External"/><Relationship Id="rId63" Type="http://schemas.openxmlformats.org/officeDocument/2006/relationships/hyperlink" Target="http://alex-book.ru/catalog?sort=id-asc&amp;active_dialog_slug=tri-kota-lesnye-kotiki&amp;per_page=20&amp;page=1" TargetMode="External"/><Relationship Id="rId159" Type="http://schemas.openxmlformats.org/officeDocument/2006/relationships/hyperlink" Target="http://alex-book.ru/catalog?sort=id-asc&amp;active_dialog_slug=kak-umyvayutsya-zveryata&amp;per_page=20&amp;page=42" TargetMode="External"/><Relationship Id="rId366" Type="http://schemas.openxmlformats.org/officeDocument/2006/relationships/hyperlink" Target="http://alex-book.ru/catalog?sort=id-asc&amp;active_dialog_slug=ovoshchi&amp;per_page=20&amp;page=20" TargetMode="External"/><Relationship Id="rId573" Type="http://schemas.openxmlformats.org/officeDocument/2006/relationships/hyperlink" Target="http://alex-book.ru/catalog?sort=id-asc&amp;active_dialog_slug=matematika-znakomstvo-s-ciframi&amp;per_page=20&amp;page=25" TargetMode="External"/><Relationship Id="rId780" Type="http://schemas.openxmlformats.org/officeDocument/2006/relationships/hyperlink" Target="http://alex-book.ru/catalog?sort=id-asc&amp;active_dialog_slug=volk-i-kozlyata&amp;per_page=20&amp;page=34" TargetMode="External"/><Relationship Id="rId226" Type="http://schemas.openxmlformats.org/officeDocument/2006/relationships/hyperlink" Target="http://alex-book.ru/catalog?sort=id-asc&amp;active_dialog_slug=dinozavry&amp;per_page=20&amp;page=9" TargetMode="External"/><Relationship Id="rId433" Type="http://schemas.openxmlformats.org/officeDocument/2006/relationships/hyperlink" Target="http://alex-book.ru/catalog?sort=id-asc&amp;active_dialog_slug=poigrat-reshili-v-pryatki&amp;per_page=20&amp;page=48" TargetMode="External"/><Relationship Id="rId878" Type="http://schemas.openxmlformats.org/officeDocument/2006/relationships/hyperlink" Target="http://alex-book.ru/catalog?sort=id-asc&amp;active_dialog_slug=lyubimye-stihi-i-skazki-k-chukovskiy&amp;per_page=20&amp;page=39" TargetMode="External"/><Relationship Id="rId640" Type="http://schemas.openxmlformats.org/officeDocument/2006/relationships/hyperlink" Target="http://www.slovo-book.ru/coveran/978500033999200043.jpg" TargetMode="External"/><Relationship Id="rId738" Type="http://schemas.openxmlformats.org/officeDocument/2006/relationships/hyperlink" Target="http://alex-book.ru/catalog?sort=id-asc&amp;active_dialog_slug=moi-lyubimye-kukly&amp;per_page=20&amp;page=22" TargetMode="External"/><Relationship Id="rId74" Type="http://schemas.openxmlformats.org/officeDocument/2006/relationships/hyperlink" Target="http://alex-book.ru/catalog?sort=id-asc&amp;active_dialog_slug=schet-2&amp;per_page=20&amp;page=14" TargetMode="External"/><Relationship Id="rId377" Type="http://schemas.openxmlformats.org/officeDocument/2006/relationships/hyperlink" Target="http://alex-book.ru/catalog?sort=id-asc&amp;active_dialog_slug=uchimsya-pisat&amp;per_page=20&amp;page=32" TargetMode="External"/><Relationship Id="rId500" Type="http://schemas.openxmlformats.org/officeDocument/2006/relationships/hyperlink" Target="http://alex-book.ru/catalog?sort=id-asc&amp;active_dialog_slug=sasha&amp;per_page=20&amp;page=23" TargetMode="External"/><Relationship Id="rId584" Type="http://schemas.openxmlformats.org/officeDocument/2006/relationships/hyperlink" Target="http://alex-book.ru/catalog?sort=id-asc&amp;active_dialog_slug=tanya&amp;per_page=20&amp;page=23" TargetMode="External"/><Relationship Id="rId805" Type="http://schemas.openxmlformats.org/officeDocument/2006/relationships/hyperlink" Target="http://alex-book.ru/catalog?sort=id-asc&amp;active_dialog_slug=lisichka-so-skalochkoy&amp;per_page=20&amp;page=36" TargetMode="External"/><Relationship Id="rId5" Type="http://schemas.openxmlformats.org/officeDocument/2006/relationships/hyperlink" Target="http://alex-book.ru/catalog?sort=id-asc&amp;active_dialog_slug=zheleznaya-doroga&amp;per_page=20&amp;page=6" TargetMode="External"/><Relationship Id="rId237" Type="http://schemas.openxmlformats.org/officeDocument/2006/relationships/hyperlink" Target="http://alex-book.ru/catalog?sort=id-asc&amp;active_dialog_slug=spi-moya-radost&amp;per_page=20&amp;page=45" TargetMode="External"/><Relationship Id="rId791" Type="http://schemas.openxmlformats.org/officeDocument/2006/relationships/hyperlink" Target="http://alex-book.ru/catalog?sort=id-asc&amp;active_dialog_slug=gusi-moi-gusi-2&amp;per_page=20&amp;page=36" TargetMode="External"/><Relationship Id="rId889" Type="http://schemas.openxmlformats.org/officeDocument/2006/relationships/hyperlink" Target="http://alex-book.ru/catalog?active_dialog_slug=kapibara&amp;per_page=20&amp;page=1" TargetMode="External"/><Relationship Id="rId444" Type="http://schemas.openxmlformats.org/officeDocument/2006/relationships/hyperlink" Target="http://alex-book.ru/catalog?sort=id-asc&amp;active_dialog_slug=lesnye-zhiteli&amp;per_page=20&amp;page=47" TargetMode="External"/><Relationship Id="rId651" Type="http://schemas.openxmlformats.org/officeDocument/2006/relationships/hyperlink" Target="http://alex-book.ru/catalog?sort=id-asc&amp;active_dialog_slug=kroshechka-havroshechka&amp;per_page=20&amp;page=36" TargetMode="External"/><Relationship Id="rId749" Type="http://schemas.openxmlformats.org/officeDocument/2006/relationships/hyperlink" Target="http://alex-book.ru/catalog?sort=id-asc&amp;active_dialog_slug=bukvar&amp;per_page=20&amp;page=39" TargetMode="External"/><Relationship Id="rId290" Type="http://schemas.openxmlformats.org/officeDocument/2006/relationships/hyperlink" Target="http://alex-book.ru/catalog?sort=id-asc&amp;active_dialog_slug=veselye-risunki-2&amp;per_page=20&amp;page=15" TargetMode="External"/><Relationship Id="rId304" Type="http://schemas.openxmlformats.org/officeDocument/2006/relationships/hyperlink" Target="http://alex-book.ru/catalog?sort=id-asc&amp;active_dialog_slug=dlya-malysha-2&amp;per_page=20&amp;page=18" TargetMode="External"/><Relationship Id="rId388" Type="http://schemas.openxmlformats.org/officeDocument/2006/relationships/hyperlink" Target="http://alex-book.ru/catalog?sort=id-asc&amp;active_dialog_slug=pochitaem-k-chukovskiy-moydodyr&amp;per_page=20&amp;page=9" TargetMode="External"/><Relationship Id="rId511" Type="http://schemas.openxmlformats.org/officeDocument/2006/relationships/hyperlink" Target="http://alex-book.ru/catalog?sort=id-asc&amp;active_dialog_slug=krasivye-i-lyubimye&amp;per_page=20&amp;page=18" TargetMode="External"/><Relationship Id="rId609" Type="http://schemas.openxmlformats.org/officeDocument/2006/relationships/hyperlink" Target="http://www.slovo-book.ru/cover/9785912829161.jpg" TargetMode="External"/><Relationship Id="rId85" Type="http://schemas.openxmlformats.org/officeDocument/2006/relationships/hyperlink" Target="http://alex-book.ru/catalog?sort=id-asc&amp;active_dialog_slug=princessy&amp;per_page=20&amp;page=7" TargetMode="External"/><Relationship Id="rId150" Type="http://schemas.openxmlformats.org/officeDocument/2006/relationships/hyperlink" Target="http://alex-book.ru/catalog?sort=id-asc&amp;active_dialog_slug=volk-i-kozlyata-2&amp;per_page=20&amp;page=48" TargetMode="External"/><Relationship Id="rId595" Type="http://schemas.openxmlformats.org/officeDocument/2006/relationships/hyperlink" Target="http://alex-book.ru/catalog?sort=id-asc&amp;active_dialog_slug=na-sushe-i-na-more&amp;per_page=20&amp;page=15" TargetMode="External"/><Relationship Id="rId816" Type="http://schemas.openxmlformats.org/officeDocument/2006/relationships/hyperlink" Target="http://www.slovo-book.ru/cover/9785912824609.jpg" TargetMode="External"/><Relationship Id="rId248" Type="http://schemas.openxmlformats.org/officeDocument/2006/relationships/hyperlink" Target="http://alex-book.ru/catalog?sort=id-asc&amp;active_dialog_slug=repka-2&amp;per_page=20&amp;page=46" TargetMode="External"/><Relationship Id="rId455" Type="http://schemas.openxmlformats.org/officeDocument/2006/relationships/hyperlink" Target="http://alex-book.ru/catalog?sort=id-asc&amp;active_dialog_slug=vremena-goda-2&amp;per_page=20&amp;page=44" TargetMode="External"/><Relationship Id="rId662" Type="http://schemas.openxmlformats.org/officeDocument/2006/relationships/hyperlink" Target="http://www.slovo-book.ru/coveran/9785912829086.jpg" TargetMode="External"/><Relationship Id="rId12" Type="http://schemas.openxmlformats.org/officeDocument/2006/relationships/hyperlink" Target="http://alex-book.ru/catalog?sort=id-asc&amp;active_dialog_slug=tri-kota-dayving&amp;per_page=20&amp;page=1" TargetMode="External"/><Relationship Id="rId108" Type="http://schemas.openxmlformats.org/officeDocument/2006/relationships/hyperlink" Target="http://alex-book.ru/catalog?sort=id-asc&amp;active_dialog_slug=razreznaya-azbuka-i-schet&amp;per_page=20&amp;page=29" TargetMode="External"/><Relationship Id="rId315" Type="http://schemas.openxmlformats.org/officeDocument/2006/relationships/hyperlink" Target="http://alex-book.ru/catalog?sort=id-asc&amp;active_dialog_slug=mir-tehniki&amp;per_page=20&amp;page=14" TargetMode="External"/><Relationship Id="rId522" Type="http://schemas.openxmlformats.org/officeDocument/2006/relationships/hyperlink" Target="http://alex-book.ru/catalog?sort=id-asc&amp;active_dialog_slug=veselye-igrushki&amp;per_page=20&amp;page=24" TargetMode="External"/><Relationship Id="rId96" Type="http://schemas.openxmlformats.org/officeDocument/2006/relationships/hyperlink" Target="http://alex-book.ru/catalog?sort=id-asc&amp;active_dialog_slug=veselye-uroki&amp;per_page=20&amp;page=19" TargetMode="External"/><Relationship Id="rId161" Type="http://schemas.openxmlformats.org/officeDocument/2006/relationships/hyperlink" Target="http://alex-book.ru/catalog?sort=id-asc&amp;active_dialog_slug=veselye-ovoshchi&amp;per_page=20&amp;page=42" TargetMode="External"/><Relationship Id="rId399" Type="http://schemas.openxmlformats.org/officeDocument/2006/relationships/hyperlink" Target="http://alex-book.ru/catalog?sort=id-asc&amp;active_dialog_slug=modnyy-mir&amp;per_page=20&amp;page=21" TargetMode="External"/><Relationship Id="rId827" Type="http://schemas.openxmlformats.org/officeDocument/2006/relationships/hyperlink" Target="http://alex-book.ru/catalog?sort=id-asc&amp;active_dialog_slug=k-chukovskiy-skazki-i-stihi&amp;per_page=20&amp;page=41" TargetMode="External"/><Relationship Id="rId259" Type="http://schemas.openxmlformats.org/officeDocument/2006/relationships/hyperlink" Target="http://alex-book.ru/catalog?sort=id-asc&amp;active_dialog_slug=skazki-4&amp;per_page=20&amp;page=41" TargetMode="External"/><Relationship Id="rId466" Type="http://schemas.openxmlformats.org/officeDocument/2006/relationships/hyperlink" Target="http://alex-book.ru/catalog?sort=id-asc&amp;active_dialog_slug=v-mire-zhivotnyh-2&amp;per_page=20&amp;page=44" TargetMode="External"/><Relationship Id="rId673" Type="http://schemas.openxmlformats.org/officeDocument/2006/relationships/hyperlink" Target="http://alex-book.ru/catalog?sort=id-asc&amp;active_dialog_slug=rostomer-azbuka-angliyskaya&amp;per_page=20&amp;page=29" TargetMode="External"/><Relationship Id="rId880" Type="http://schemas.openxmlformats.org/officeDocument/2006/relationships/hyperlink" Target="http://alex-book.ru/catalog?sort=id-asc&amp;active_dialog_slug=veselyy-urok&amp;per_page=20&amp;page=40" TargetMode="External"/><Relationship Id="rId23" Type="http://schemas.openxmlformats.org/officeDocument/2006/relationships/hyperlink" Target="http://alex-book.ru/catalog?sort=id-asc&amp;active_dialog_slug=veselaya-ferma&amp;per_page=20&amp;page=5" TargetMode="External"/><Relationship Id="rId119" Type="http://schemas.openxmlformats.org/officeDocument/2006/relationships/hyperlink" Target="http://alex-book.ru/catalog?sort=id-asc&amp;active_dialog_slug=medved-2&amp;per_page=20&amp;page=46" TargetMode="External"/><Relationship Id="rId326" Type="http://schemas.openxmlformats.org/officeDocument/2006/relationships/hyperlink" Target="http://alex-book.ru/catalog?sort=id-asc&amp;active_dialog_slug=davay-risovat-2&amp;per_page=20&amp;page=15" TargetMode="External"/><Relationship Id="rId533" Type="http://schemas.openxmlformats.org/officeDocument/2006/relationships/hyperlink" Target="http://alex-book.ru/catalog?sort=id-asc&amp;active_dialog_slug=veselye-linii&amp;per_page=20&amp;page=34" TargetMode="External"/><Relationship Id="rId740" Type="http://schemas.openxmlformats.org/officeDocument/2006/relationships/hyperlink" Target="http://alex-book.ru/catalog?sort=id-asc&amp;active_dialog_slug=k-chukovskiy-fedorino-gore&amp;per_page=20&amp;page=37" TargetMode="External"/><Relationship Id="rId838" Type="http://schemas.openxmlformats.org/officeDocument/2006/relationships/hyperlink" Target="http://alex-book.ru/catalog?sort=id-asc&amp;active_dialog_slug=tri-bogatyrya-i-princessa-egipta-4&amp;per_page=20&amp;page=3" TargetMode="External"/><Relationship Id="rId172" Type="http://schemas.openxmlformats.org/officeDocument/2006/relationships/hyperlink" Target="http://alex-book.ru/catalog?sort=id-asc&amp;active_dialog_slug=malysham-2&amp;per_page=20&amp;page=21" TargetMode="External"/><Relationship Id="rId477" Type="http://schemas.openxmlformats.org/officeDocument/2006/relationships/hyperlink" Target="http://www.slovo-book.ru/cover/a/c/9785912827563.jpg" TargetMode="External"/><Relationship Id="rId600" Type="http://schemas.openxmlformats.org/officeDocument/2006/relationships/hyperlink" Target="http://alex-book.ru/catalog?sort=id-asc&amp;active_dialog_slug=azbuka-dlya-malchikov-2&amp;per_page=20&amp;page=12" TargetMode="External"/><Relationship Id="rId684" Type="http://schemas.openxmlformats.org/officeDocument/2006/relationships/hyperlink" Target="http://www.slovo-book.ru/cover/978500033999200020.jpg" TargetMode="External"/><Relationship Id="rId337" Type="http://schemas.openxmlformats.org/officeDocument/2006/relationships/hyperlink" Target="http://alex-book.ru/catalog?sort=id-asc&amp;active_dialog_slug=zimove&amp;per_page=20&amp;page=35" TargetMode="External"/><Relationship Id="rId891" Type="http://schemas.openxmlformats.org/officeDocument/2006/relationships/hyperlink" Target="http://alex-book.ru/catalog?active_dialog_slug=veselye-kapibary&amp;per_page=20&amp;page=1" TargetMode="External"/><Relationship Id="rId905" Type="http://schemas.openxmlformats.org/officeDocument/2006/relationships/hyperlink" Target="https://alex-book.ru/catalog?search=%D0%BA%D1%83%D1%80%D0%BE%D1%87%D0%BA&amp;active_dialog_slug=kurochka-ryaba-2&amp;per_page=20&amp;page=1" TargetMode="External"/><Relationship Id="rId34" Type="http://schemas.openxmlformats.org/officeDocument/2006/relationships/hyperlink" Target="http://alex-book.ru/catalog?sort=id-asc&amp;active_dialog_slug=tri-bogatyrya-na-dalnih-beregah-4&amp;per_page=20&amp;page=3" TargetMode="External"/><Relationship Id="rId544" Type="http://schemas.openxmlformats.org/officeDocument/2006/relationships/hyperlink" Target="http://alex-book.ru/catalog?sort=id-asc&amp;active_dialog_slug=t-gorbacheva-bukvar-ot-a-do-ya&amp;per_page=20&amp;page=25" TargetMode="External"/><Relationship Id="rId751" Type="http://schemas.openxmlformats.org/officeDocument/2006/relationships/hyperlink" Target="http://www.slovo-book.ru/cover/9785912828225.jpg" TargetMode="External"/><Relationship Id="rId849" Type="http://schemas.openxmlformats.org/officeDocument/2006/relationships/hyperlink" Target="http://alex-book.ru/catalog?sort=id-asc&amp;active_dialog_slug=lyubimaya-ferma&amp;per_page=20&amp;page=5" TargetMode="External"/><Relationship Id="rId183" Type="http://schemas.openxmlformats.org/officeDocument/2006/relationships/hyperlink" Target="http://alex-book.ru/catalog?sort=id-asc&amp;active_dialog_slug=tebe-malysh&amp;per_page=20&amp;page=11" TargetMode="External"/><Relationship Id="rId390" Type="http://schemas.openxmlformats.org/officeDocument/2006/relationships/hyperlink" Target="http://alex-book.ru/catalog?sort=id-asc&amp;active_dialog_slug=modnye-devochki&amp;per_page=20&amp;page=19" TargetMode="External"/><Relationship Id="rId404" Type="http://schemas.openxmlformats.org/officeDocument/2006/relationships/hyperlink" Target="http://alex-book.ru/catalog?sort=id-asc&amp;active_dialog_slug=strana-princess&amp;per_page=20&amp;page=18" TargetMode="External"/><Relationship Id="rId611" Type="http://schemas.openxmlformats.org/officeDocument/2006/relationships/hyperlink" Target="http://alex-book.ru/catalog?sort=id-asc&amp;active_dialog_slug=lilya&amp;per_page=20&amp;page=23" TargetMode="External"/><Relationship Id="rId250" Type="http://schemas.openxmlformats.org/officeDocument/2006/relationships/hyperlink" Target="http://alex-book.ru/catalog?sort=id-asc&amp;active_dialog_slug=prosto-zagadki&amp;per_page=20&amp;page=46" TargetMode="External"/><Relationship Id="rId488" Type="http://schemas.openxmlformats.org/officeDocument/2006/relationships/hyperlink" Target="http://www.slovo-book.ru/cover/9785912828263.jpg" TargetMode="External"/><Relationship Id="rId695" Type="http://schemas.openxmlformats.org/officeDocument/2006/relationships/hyperlink" Target="http://alex-book.ru/catalog?sort=id-asc&amp;active_dialog_slug=azbuka-v-kartinkah&amp;per_page=20&amp;page=12" TargetMode="External"/><Relationship Id="rId709" Type="http://schemas.openxmlformats.org/officeDocument/2006/relationships/hyperlink" Target="http://www.slovo-book.ru/cover/978500033999200016.jpg" TargetMode="External"/><Relationship Id="rId916" Type="http://schemas.openxmlformats.org/officeDocument/2006/relationships/hyperlink" Target="http://alex-book.ru/catalog?sort=id-asc&amp;active_dialog_slug=kto-gde-zhivet-4&amp;per_page=20&amp;page=44" TargetMode="External"/><Relationship Id="rId45" Type="http://schemas.openxmlformats.org/officeDocument/2006/relationships/hyperlink" Target="http://alex-book.ru/catalog?sort=id-asc&amp;active_dialog_slug=tri-bogatyrya-i-morskoy-car-2&amp;per_page=20&amp;page=2" TargetMode="External"/><Relationship Id="rId110" Type="http://schemas.openxmlformats.org/officeDocument/2006/relationships/hyperlink" Target="http://www.slovo-book.ru/cover/978500033999200003.jpg" TargetMode="External"/><Relationship Id="rId348" Type="http://schemas.openxmlformats.org/officeDocument/2006/relationships/hyperlink" Target="http://alex-book.ru/catalog?sort=id-asc&amp;active_dialog_slug=rukavichka&amp;per_page=20&amp;page=47" TargetMode="External"/><Relationship Id="rId555" Type="http://schemas.openxmlformats.org/officeDocument/2006/relationships/hyperlink" Target="http://alex-book.ru/catalog?sort=id-asc&amp;active_dialog_slug=tehnika-2&amp;per_page=20&amp;page=19" TargetMode="External"/><Relationship Id="rId762" Type="http://schemas.openxmlformats.org/officeDocument/2006/relationships/hyperlink" Target="http://alex-book.ru/catalog?sort=id-asc&amp;active_dialog_slug=ya-uchus-pisat&amp;per_page=20&amp;page=33" TargetMode="External"/><Relationship Id="rId194" Type="http://schemas.openxmlformats.org/officeDocument/2006/relationships/hyperlink" Target="http://alex-book.ru/catalog?sort=id-asc&amp;active_dialog_slug=v-stepanov-babochka-kapustnica&amp;per_page=20&amp;page=38" TargetMode="External"/><Relationship Id="rId208" Type="http://schemas.openxmlformats.org/officeDocument/2006/relationships/hyperlink" Target="http://alex-book.ru/catalog?sort=id-asc&amp;active_dialog_slug=zabavnyy-telenok&amp;per_page=20&amp;page=12" TargetMode="External"/><Relationship Id="rId415" Type="http://schemas.openxmlformats.org/officeDocument/2006/relationships/hyperlink" Target="http://alex-book.ru/catalog?sort=id-asc&amp;active_dialog_slug=zima&amp;per_page=20&amp;page=17" TargetMode="External"/><Relationship Id="rId622" Type="http://schemas.openxmlformats.org/officeDocument/2006/relationships/hyperlink" Target="http://www.slovo-book.ru/coveran/978500033999200027.jpg" TargetMode="External"/><Relationship Id="rId261" Type="http://schemas.openxmlformats.org/officeDocument/2006/relationships/hyperlink" Target="http://alex-book.ru/catalog?sort=id-asc&amp;active_dialog_slug=moi-druzya-4&amp;per_page=20&amp;page=25" TargetMode="External"/><Relationship Id="rId499" Type="http://schemas.openxmlformats.org/officeDocument/2006/relationships/hyperlink" Target="http://alex-book.ru/catalog?sort=id-asc&amp;active_dialog_slug=yana&amp;per_page=20&amp;page=23" TargetMode="External"/><Relationship Id="rId56" Type="http://schemas.openxmlformats.org/officeDocument/2006/relationships/hyperlink" Target="http://alex-book.ru/catalog?sort=id-asc&amp;active_dialog_slug=kon-yuliy-i-bolshie-skachki-4&amp;per_page=20&amp;page=3" TargetMode="External"/><Relationship Id="rId359" Type="http://schemas.openxmlformats.org/officeDocument/2006/relationships/hyperlink" Target="http://alex-book.ru/catalog?sort=id-asc&amp;active_dialog_slug=kolosok&amp;per_page=20&amp;page=35" TargetMode="External"/><Relationship Id="rId566" Type="http://schemas.openxmlformats.org/officeDocument/2006/relationships/hyperlink" Target="http://alex-book.ru/catalog?sort=id-asc&amp;active_dialog_slug=vo-dvore&amp;per_page=20&amp;page=10" TargetMode="External"/><Relationship Id="rId773" Type="http://schemas.openxmlformats.org/officeDocument/2006/relationships/hyperlink" Target="http://alex-book.ru/catalog?sort=id-asc&amp;active_dialog_slug=domashnie-zhivotnye-2&amp;per_page=20&amp;page=26" TargetMode="External"/><Relationship Id="rId121" Type="http://schemas.openxmlformats.org/officeDocument/2006/relationships/hyperlink" Target="http://alex-book.ru/catalog?sort=id-asc&amp;active_dialog_slug=zabavnye-uroki&amp;per_page=20&amp;page=45" TargetMode="External"/><Relationship Id="rId219" Type="http://schemas.openxmlformats.org/officeDocument/2006/relationships/hyperlink" Target="http://alex-book.ru/catalog?sort=id-asc&amp;active_dialog_slug=posmotri-i-raskras&amp;per_page=20&amp;page=18" TargetMode="External"/><Relationship Id="rId426" Type="http://schemas.openxmlformats.org/officeDocument/2006/relationships/hyperlink" Target="http://alex-book.ru/catalog?sort=id-asc&amp;active_dialog_slug=tri-porosenka-3&amp;per_page=20&amp;page=47" TargetMode="External"/><Relationship Id="rId633" Type="http://schemas.openxmlformats.org/officeDocument/2006/relationships/hyperlink" Target="http://www.slovo-book.ru/coveran/978500033999200040.jpg" TargetMode="External"/><Relationship Id="rId840" Type="http://schemas.openxmlformats.org/officeDocument/2006/relationships/hyperlink" Target="http://alex-book.ru/catalog?sort=id-asc&amp;active_dialog_slug=veselaya-igra&amp;per_page=20&amp;page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6"/>
  <sheetViews>
    <sheetView tabSelected="1" view="pageBreakPreview" zoomScale="80" zoomScaleNormal="80" zoomScaleSheetLayoutView="80" workbookViewId="0">
      <selection activeCell="N1" sqref="N1:N1048576"/>
    </sheetView>
  </sheetViews>
  <sheetFormatPr defaultRowHeight="15" x14ac:dyDescent="0.25"/>
  <cols>
    <col min="1" max="1" width="5.28515625" style="2" customWidth="1"/>
    <col min="2" max="2" width="19.28515625" style="2" customWidth="1"/>
    <col min="3" max="3" width="9.85546875" style="19" customWidth="1"/>
    <col min="4" max="4" width="61.42578125" style="32" customWidth="1"/>
    <col min="5" max="5" width="9.85546875" style="32" customWidth="1"/>
    <col min="6" max="6" width="28.85546875" style="52" customWidth="1"/>
    <col min="7" max="7" width="21.7109375" style="151" customWidth="1"/>
    <col min="8" max="8" width="17.85546875" style="2" customWidth="1"/>
    <col min="9" max="9" width="8.42578125" style="52" customWidth="1"/>
    <col min="10" max="10" width="9.85546875" style="2" customWidth="1"/>
    <col min="11" max="11" width="11.28515625" style="92" customWidth="1"/>
    <col min="12" max="12" width="10.42578125" style="2" customWidth="1"/>
    <col min="13" max="13" width="12.140625" style="2" customWidth="1"/>
    <col min="14" max="16" width="9.140625" customWidth="1"/>
  </cols>
  <sheetData>
    <row r="1" spans="1:13" ht="28.5" customHeight="1" x14ac:dyDescent="0.25">
      <c r="A1" s="1"/>
      <c r="B1" s="1"/>
      <c r="D1" s="31"/>
      <c r="E1" s="31"/>
      <c r="F1" s="51"/>
      <c r="G1" s="141"/>
      <c r="I1" s="67"/>
      <c r="K1" s="67"/>
    </row>
    <row r="2" spans="1:13" ht="28.5" customHeight="1" x14ac:dyDescent="0.25">
      <c r="A2" s="1"/>
      <c r="B2" s="1"/>
      <c r="D2" s="31"/>
      <c r="E2" s="31"/>
      <c r="F2" s="51"/>
      <c r="G2" s="141"/>
      <c r="I2" s="67"/>
      <c r="K2" s="67"/>
    </row>
    <row r="3" spans="1:13" ht="64.150000000000006" customHeight="1" x14ac:dyDescent="0.25">
      <c r="A3" s="1"/>
      <c r="B3" s="1"/>
      <c r="D3" s="31"/>
      <c r="E3" s="31"/>
      <c r="F3" s="51"/>
      <c r="G3" s="141"/>
      <c r="I3" s="67"/>
      <c r="J3" s="78"/>
      <c r="K3" s="67"/>
    </row>
    <row r="4" spans="1:13" s="2" customFormat="1" ht="30" customHeight="1" thickBot="1" x14ac:dyDescent="0.4">
      <c r="B4" s="11"/>
      <c r="C4" s="77"/>
      <c r="D4" s="133"/>
      <c r="E4" s="135" t="s">
        <v>1227</v>
      </c>
      <c r="F4" s="52"/>
      <c r="G4" s="157"/>
      <c r="H4" s="60"/>
      <c r="I4" s="66"/>
      <c r="J4" s="79" t="s">
        <v>1239</v>
      </c>
      <c r="K4" s="128"/>
    </row>
    <row r="5" spans="1:13" s="2" customFormat="1" ht="30" customHeight="1" thickTop="1" x14ac:dyDescent="0.25">
      <c r="B5" s="11"/>
      <c r="D5" s="77"/>
      <c r="E5" s="331" t="s">
        <v>1206</v>
      </c>
      <c r="F5" s="332"/>
      <c r="G5" s="333"/>
      <c r="H5" s="61"/>
      <c r="I5" s="68"/>
      <c r="J5" s="80" t="s">
        <v>1240</v>
      </c>
      <c r="K5" s="281" t="e">
        <f>#REF!</f>
        <v>#REF!</v>
      </c>
    </row>
    <row r="6" spans="1:13" s="2" customFormat="1" ht="36.75" customHeight="1" thickBot="1" x14ac:dyDescent="0.3">
      <c r="B6" s="11"/>
      <c r="D6" s="77"/>
      <c r="E6" s="334"/>
      <c r="F6" s="335"/>
      <c r="G6" s="336"/>
      <c r="H6" s="61"/>
      <c r="I6" s="68"/>
      <c r="J6" s="80" t="s">
        <v>1238</v>
      </c>
      <c r="K6" s="282">
        <f>L1093</f>
        <v>0</v>
      </c>
    </row>
    <row r="7" spans="1:13" s="2" customFormat="1" ht="28.9" customHeight="1" thickTop="1" x14ac:dyDescent="0.35">
      <c r="B7" s="11"/>
      <c r="C7" s="133"/>
      <c r="D7" s="133"/>
      <c r="E7" s="201"/>
      <c r="F7" s="202"/>
      <c r="G7" s="142"/>
      <c r="H7" s="61"/>
      <c r="I7" s="68"/>
      <c r="J7" s="80" t="s">
        <v>1241</v>
      </c>
      <c r="K7" s="281">
        <f>K6/15*0.0323</f>
        <v>0</v>
      </c>
    </row>
    <row r="8" spans="1:13" ht="45" x14ac:dyDescent="0.25">
      <c r="A8" s="231" t="s">
        <v>0</v>
      </c>
      <c r="B8" s="12"/>
      <c r="C8" s="20"/>
      <c r="D8" s="33" t="s">
        <v>32</v>
      </c>
      <c r="E8" s="3"/>
      <c r="F8" s="3"/>
      <c r="G8" s="143" t="s">
        <v>623</v>
      </c>
      <c r="H8" s="62" t="s">
        <v>625</v>
      </c>
      <c r="I8" s="69" t="s">
        <v>626</v>
      </c>
      <c r="J8" s="69" t="s">
        <v>634</v>
      </c>
      <c r="K8" s="85" t="s">
        <v>640</v>
      </c>
      <c r="L8" s="93" t="s">
        <v>1242</v>
      </c>
      <c r="M8" s="93" t="s">
        <v>1279</v>
      </c>
    </row>
    <row r="9" spans="1:13" s="2" customFormat="1" ht="75.75" customHeight="1" x14ac:dyDescent="0.25">
      <c r="A9" s="232"/>
      <c r="B9" s="344" t="s">
        <v>1237</v>
      </c>
      <c r="C9" s="345"/>
      <c r="D9" s="345"/>
      <c r="E9" s="345"/>
      <c r="F9" s="345"/>
      <c r="G9" s="345"/>
      <c r="H9" s="345"/>
      <c r="I9" s="345"/>
      <c r="J9" s="345"/>
      <c r="K9" s="345"/>
      <c r="L9" s="230"/>
      <c r="M9" s="50"/>
    </row>
    <row r="10" spans="1:13" s="2" customFormat="1" ht="64.5" customHeight="1" x14ac:dyDescent="0.25">
      <c r="A10" s="346" t="s">
        <v>709</v>
      </c>
      <c r="B10" s="339"/>
      <c r="C10" s="339"/>
      <c r="D10" s="339"/>
      <c r="E10" s="207"/>
      <c r="F10" s="340" t="s">
        <v>1222</v>
      </c>
      <c r="G10" s="340"/>
      <c r="H10" s="340"/>
      <c r="I10" s="340"/>
      <c r="J10" s="341"/>
      <c r="K10" s="228"/>
      <c r="L10" s="50"/>
      <c r="M10" s="50"/>
    </row>
    <row r="11" spans="1:13" s="9" customFormat="1" ht="111.75" customHeight="1" x14ac:dyDescent="0.25">
      <c r="A11" s="208">
        <v>1</v>
      </c>
      <c r="B11" s="209" t="s">
        <v>23</v>
      </c>
      <c r="C11" s="210"/>
      <c r="D11" s="211" t="s">
        <v>493</v>
      </c>
      <c r="E11" s="212"/>
      <c r="F11" s="213" t="s">
        <v>599</v>
      </c>
      <c r="G11" s="214">
        <v>9785912827976</v>
      </c>
      <c r="H11" s="219">
        <v>135</v>
      </c>
      <c r="I11" s="216" t="s">
        <v>630</v>
      </c>
      <c r="J11" s="217">
        <v>18</v>
      </c>
      <c r="K11" s="86"/>
      <c r="L11" s="50">
        <f t="shared" ref="L11:L16" si="0">K11*4.05/15</f>
        <v>0</v>
      </c>
      <c r="M11" s="50">
        <f>TRUNC(K931/J931,0)*J931</f>
        <v>0</v>
      </c>
    </row>
    <row r="12" spans="1:13" s="2" customFormat="1" ht="111.75" customHeight="1" x14ac:dyDescent="0.25">
      <c r="A12" s="208">
        <f>A11+1</f>
        <v>2</v>
      </c>
      <c r="B12" s="209" t="s">
        <v>23</v>
      </c>
      <c r="C12" s="218"/>
      <c r="D12" s="211" t="s">
        <v>484</v>
      </c>
      <c r="E12" s="212"/>
      <c r="F12" s="213" t="s">
        <v>594</v>
      </c>
      <c r="G12" s="214">
        <v>9785912824814</v>
      </c>
      <c r="H12" s="219">
        <v>135</v>
      </c>
      <c r="I12" s="216"/>
      <c r="J12" s="217">
        <v>15</v>
      </c>
      <c r="K12" s="86"/>
      <c r="L12" s="50">
        <f t="shared" si="0"/>
        <v>0</v>
      </c>
      <c r="M12" s="50">
        <f>TRUNC(K932/J932,0)*J932</f>
        <v>0</v>
      </c>
    </row>
    <row r="13" spans="1:13" s="96" customFormat="1" ht="111.75" customHeight="1" x14ac:dyDescent="0.25">
      <c r="A13" s="208">
        <f t="shared" ref="A13:A16" si="1">A12+1</f>
        <v>3</v>
      </c>
      <c r="B13" s="209" t="s">
        <v>23</v>
      </c>
      <c r="C13" s="218"/>
      <c r="D13" s="211" t="s">
        <v>487</v>
      </c>
      <c r="E13" s="212"/>
      <c r="F13" s="213" t="s">
        <v>595</v>
      </c>
      <c r="G13" s="214">
        <v>9785912828027</v>
      </c>
      <c r="H13" s="219">
        <v>135</v>
      </c>
      <c r="I13" s="216"/>
      <c r="J13" s="217">
        <v>15</v>
      </c>
      <c r="K13" s="86"/>
      <c r="L13" s="50">
        <f t="shared" si="0"/>
        <v>0</v>
      </c>
      <c r="M13" s="50">
        <f>TRUNC(K16/J16,0)*J16</f>
        <v>0</v>
      </c>
    </row>
    <row r="14" spans="1:13" s="96" customFormat="1" ht="111.75" customHeight="1" x14ac:dyDescent="0.25">
      <c r="A14" s="208">
        <f t="shared" si="1"/>
        <v>4</v>
      </c>
      <c r="B14" s="209" t="s">
        <v>23</v>
      </c>
      <c r="C14" s="218"/>
      <c r="D14" s="211" t="s">
        <v>489</v>
      </c>
      <c r="E14" s="212"/>
      <c r="F14" s="213" t="s">
        <v>598</v>
      </c>
      <c r="G14" s="214">
        <v>9785912828010</v>
      </c>
      <c r="H14" s="219">
        <v>135</v>
      </c>
      <c r="I14" s="216"/>
      <c r="J14" s="217">
        <v>15</v>
      </c>
      <c r="K14" s="86"/>
      <c r="L14" s="50">
        <f t="shared" si="0"/>
        <v>0</v>
      </c>
      <c r="M14" s="50">
        <f>TRUNC(K13/J13,0)*J13</f>
        <v>0</v>
      </c>
    </row>
    <row r="15" spans="1:13" s="96" customFormat="1" ht="111.75" customHeight="1" x14ac:dyDescent="0.25">
      <c r="A15" s="208">
        <f t="shared" si="1"/>
        <v>5</v>
      </c>
      <c r="B15" s="209" t="s">
        <v>23</v>
      </c>
      <c r="C15" s="218"/>
      <c r="D15" s="211" t="s">
        <v>486</v>
      </c>
      <c r="E15" s="212"/>
      <c r="F15" s="213" t="s">
        <v>602</v>
      </c>
      <c r="G15" s="214">
        <v>9785912823831</v>
      </c>
      <c r="H15" s="219">
        <v>135</v>
      </c>
      <c r="I15" s="216"/>
      <c r="J15" s="217">
        <v>15</v>
      </c>
      <c r="K15" s="86"/>
      <c r="L15" s="50">
        <f t="shared" si="0"/>
        <v>0</v>
      </c>
      <c r="M15" s="50">
        <f>TRUNC(K934/J934,0)*J934</f>
        <v>0</v>
      </c>
    </row>
    <row r="16" spans="1:13" s="96" customFormat="1" ht="111.75" customHeight="1" x14ac:dyDescent="0.25">
      <c r="A16" s="208">
        <f t="shared" si="1"/>
        <v>6</v>
      </c>
      <c r="B16" s="209" t="s">
        <v>23</v>
      </c>
      <c r="C16" s="218"/>
      <c r="D16" s="211" t="s">
        <v>490</v>
      </c>
      <c r="E16" s="212"/>
      <c r="F16" s="213" t="s">
        <v>605</v>
      </c>
      <c r="G16" s="214">
        <v>9785000336847</v>
      </c>
      <c r="H16" s="219">
        <v>135</v>
      </c>
      <c r="I16" s="216" t="s">
        <v>630</v>
      </c>
      <c r="J16" s="217">
        <v>15</v>
      </c>
      <c r="K16" s="86"/>
      <c r="L16" s="50">
        <f t="shared" si="0"/>
        <v>0</v>
      </c>
      <c r="M16" s="50">
        <f>TRUNC(K935/J935,0)*J935</f>
        <v>0</v>
      </c>
    </row>
    <row r="17" spans="1:13" s="2" customFormat="1" ht="63" customHeight="1" x14ac:dyDescent="0.25">
      <c r="A17" s="338" t="s">
        <v>711</v>
      </c>
      <c r="B17" s="339"/>
      <c r="C17" s="339"/>
      <c r="D17" s="339"/>
      <c r="E17" s="220"/>
      <c r="F17" s="340" t="s">
        <v>1223</v>
      </c>
      <c r="G17" s="340"/>
      <c r="H17" s="340"/>
      <c r="I17" s="340"/>
      <c r="J17" s="341"/>
      <c r="K17" s="229"/>
      <c r="L17" s="50"/>
      <c r="M17" s="50"/>
    </row>
    <row r="18" spans="1:13" s="2" customFormat="1" ht="111.75" customHeight="1" x14ac:dyDescent="0.25">
      <c r="A18" s="208">
        <v>1</v>
      </c>
      <c r="B18" s="209" t="s">
        <v>24</v>
      </c>
      <c r="C18" s="221"/>
      <c r="D18" s="211" t="s">
        <v>495</v>
      </c>
      <c r="E18" s="212"/>
      <c r="F18" s="213" t="s">
        <v>608</v>
      </c>
      <c r="G18" s="214">
        <v>9785912823244</v>
      </c>
      <c r="H18" s="219">
        <v>85</v>
      </c>
      <c r="I18" s="215" t="s">
        <v>632</v>
      </c>
      <c r="J18" s="217">
        <v>30</v>
      </c>
      <c r="K18" s="86"/>
      <c r="L18" s="50">
        <f>K940*5.2/30</f>
        <v>0</v>
      </c>
      <c r="M18" s="50">
        <f>TRUNC(K18/J18,0)*J18</f>
        <v>0</v>
      </c>
    </row>
    <row r="19" spans="1:13" s="2" customFormat="1" ht="86.25" customHeight="1" x14ac:dyDescent="0.25">
      <c r="A19" s="338" t="s">
        <v>715</v>
      </c>
      <c r="B19" s="339"/>
      <c r="C19" s="339"/>
      <c r="D19" s="339"/>
      <c r="E19" s="220"/>
      <c r="F19" s="340" t="s">
        <v>1224</v>
      </c>
      <c r="G19" s="340"/>
      <c r="H19" s="340"/>
      <c r="I19" s="340"/>
      <c r="J19" s="341"/>
      <c r="K19" s="229"/>
      <c r="L19" s="50"/>
      <c r="M19" s="50"/>
    </row>
    <row r="20" spans="1:13" s="2" customFormat="1" ht="111.75" customHeight="1" x14ac:dyDescent="0.25">
      <c r="A20" s="222">
        <v>1</v>
      </c>
      <c r="B20" s="209" t="s">
        <v>26</v>
      </c>
      <c r="C20" s="210"/>
      <c r="D20" s="223" t="s">
        <v>497</v>
      </c>
      <c r="E20" s="212"/>
      <c r="F20" s="213" t="s">
        <v>1270</v>
      </c>
      <c r="G20" s="214">
        <v>9785912828614</v>
      </c>
      <c r="H20" s="219">
        <v>16</v>
      </c>
      <c r="I20" s="216" t="s">
        <v>632</v>
      </c>
      <c r="J20" s="222" t="s">
        <v>638</v>
      </c>
      <c r="K20" s="86"/>
      <c r="L20" s="50">
        <f>K20*3.92/80</f>
        <v>0</v>
      </c>
      <c r="M20" s="50" t="e">
        <f>TRUNC(K20/J20,0)*J20</f>
        <v>#VALUE!</v>
      </c>
    </row>
    <row r="21" spans="1:13" s="2" customFormat="1" ht="111.75" customHeight="1" x14ac:dyDescent="0.25">
      <c r="A21" s="222">
        <f>A20+1</f>
        <v>2</v>
      </c>
      <c r="B21" s="209" t="s">
        <v>26</v>
      </c>
      <c r="C21" s="210"/>
      <c r="D21" s="223" t="s">
        <v>281</v>
      </c>
      <c r="E21" s="212"/>
      <c r="F21" s="213" t="s">
        <v>1270</v>
      </c>
      <c r="G21" s="214">
        <v>9785912827013</v>
      </c>
      <c r="H21" s="219">
        <v>16</v>
      </c>
      <c r="I21" s="216" t="s">
        <v>632</v>
      </c>
      <c r="J21" s="222" t="s">
        <v>638</v>
      </c>
      <c r="K21" s="103"/>
      <c r="L21" s="50">
        <f>K21*3.92/80</f>
        <v>0</v>
      </c>
      <c r="M21" s="50" t="e">
        <f>TRUNC(K21/J21,0)*J21</f>
        <v>#VALUE!</v>
      </c>
    </row>
    <row r="22" spans="1:13" s="2" customFormat="1" ht="111.75" customHeight="1" x14ac:dyDescent="0.25">
      <c r="A22" s="222">
        <f t="shared" ref="A22:A23" si="2">A21+1</f>
        <v>3</v>
      </c>
      <c r="B22" s="209" t="s">
        <v>26</v>
      </c>
      <c r="C22" s="210"/>
      <c r="D22" s="223" t="s">
        <v>529</v>
      </c>
      <c r="E22" s="212"/>
      <c r="F22" s="213" t="s">
        <v>1270</v>
      </c>
      <c r="G22" s="214">
        <v>9785912828621</v>
      </c>
      <c r="H22" s="219">
        <v>16</v>
      </c>
      <c r="I22" s="216" t="s">
        <v>632</v>
      </c>
      <c r="J22" s="222" t="s">
        <v>639</v>
      </c>
      <c r="K22" s="103"/>
      <c r="L22" s="50">
        <f>K22*3.92/80</f>
        <v>0</v>
      </c>
      <c r="M22" s="50" t="e">
        <f>TRUNC(K22/J22,0)*J22</f>
        <v>#VALUE!</v>
      </c>
    </row>
    <row r="23" spans="1:13" s="2" customFormat="1" ht="111.75" customHeight="1" x14ac:dyDescent="0.25">
      <c r="A23" s="222">
        <f t="shared" si="2"/>
        <v>4</v>
      </c>
      <c r="B23" s="209" t="s">
        <v>26</v>
      </c>
      <c r="C23" s="210"/>
      <c r="D23" s="223" t="s">
        <v>530</v>
      </c>
      <c r="E23" s="212"/>
      <c r="F23" s="213" t="s">
        <v>1270</v>
      </c>
      <c r="G23" s="214">
        <v>9785912828546</v>
      </c>
      <c r="H23" s="219">
        <v>16</v>
      </c>
      <c r="I23" s="216" t="s">
        <v>632</v>
      </c>
      <c r="J23" s="222" t="s">
        <v>638</v>
      </c>
      <c r="K23" s="103"/>
      <c r="L23" s="50">
        <f>K23*3.92/80</f>
        <v>0</v>
      </c>
      <c r="M23" s="50" t="e">
        <f>TRUNC(K23/J23,0)*J23</f>
        <v>#VALUE!</v>
      </c>
    </row>
    <row r="24" spans="1:13" s="2" customFormat="1" ht="111.75" customHeight="1" x14ac:dyDescent="0.25">
      <c r="A24" s="338" t="s">
        <v>769</v>
      </c>
      <c r="B24" s="339"/>
      <c r="C24" s="339"/>
      <c r="D24" s="339"/>
      <c r="E24" s="207"/>
      <c r="F24" s="340" t="s">
        <v>1225</v>
      </c>
      <c r="G24" s="340"/>
      <c r="H24" s="340"/>
      <c r="I24" s="340"/>
      <c r="J24" s="341"/>
      <c r="K24" s="86"/>
      <c r="L24" s="50"/>
      <c r="M24" s="50"/>
    </row>
    <row r="25" spans="1:13" s="2" customFormat="1" ht="111.75" customHeight="1" x14ac:dyDescent="0.25">
      <c r="A25" s="208">
        <v>1</v>
      </c>
      <c r="B25" s="209" t="s">
        <v>771</v>
      </c>
      <c r="C25" s="210"/>
      <c r="D25" s="211" t="s">
        <v>236</v>
      </c>
      <c r="E25" s="212"/>
      <c r="F25" s="213" t="s">
        <v>782</v>
      </c>
      <c r="G25" s="214">
        <v>9785912827235</v>
      </c>
      <c r="H25" s="219">
        <v>26</v>
      </c>
      <c r="I25" s="216" t="s">
        <v>632</v>
      </c>
      <c r="J25" s="222" t="s">
        <v>637</v>
      </c>
      <c r="K25" s="86"/>
      <c r="L25" s="50">
        <f>K1024*4.2/100</f>
        <v>0</v>
      </c>
      <c r="M25" s="50" t="e">
        <f>TRUNC(K1030/J1030,0)*J1030</f>
        <v>#VALUE!</v>
      </c>
    </row>
    <row r="26" spans="1:13" s="2" customFormat="1" ht="111.75" customHeight="1" x14ac:dyDescent="0.25">
      <c r="A26" s="208">
        <f>A25+1</f>
        <v>2</v>
      </c>
      <c r="B26" s="209" t="s">
        <v>771</v>
      </c>
      <c r="C26" s="210"/>
      <c r="D26" s="211" t="s">
        <v>783</v>
      </c>
      <c r="E26" s="212"/>
      <c r="F26" s="213" t="s">
        <v>591</v>
      </c>
      <c r="G26" s="214">
        <v>9785912827280</v>
      </c>
      <c r="H26" s="219">
        <v>26</v>
      </c>
      <c r="I26" s="216" t="s">
        <v>632</v>
      </c>
      <c r="J26" s="222" t="s">
        <v>637</v>
      </c>
      <c r="K26" s="86"/>
      <c r="L26" s="50">
        <f>K1030*4.2/100</f>
        <v>0</v>
      </c>
      <c r="M26" s="50" t="e">
        <f>TRUNC(K1033/J1033,0)*J1033</f>
        <v>#VALUE!</v>
      </c>
    </row>
    <row r="27" spans="1:13" s="2" customFormat="1" ht="111.75" customHeight="1" x14ac:dyDescent="0.25">
      <c r="A27" s="208">
        <f>A26+1</f>
        <v>3</v>
      </c>
      <c r="B27" s="209" t="s">
        <v>771</v>
      </c>
      <c r="C27" s="210"/>
      <c r="D27" s="211" t="s">
        <v>426</v>
      </c>
      <c r="E27" s="212"/>
      <c r="F27" s="213" t="s">
        <v>586</v>
      </c>
      <c r="G27" s="214">
        <v>9785000335628</v>
      </c>
      <c r="H27" s="219">
        <v>26</v>
      </c>
      <c r="I27" s="216" t="s">
        <v>632</v>
      </c>
      <c r="J27" s="222" t="s">
        <v>637</v>
      </c>
      <c r="K27" s="86"/>
      <c r="L27" s="50">
        <f>K1033*4.2/100</f>
        <v>0</v>
      </c>
      <c r="M27" s="50" t="e">
        <f>TRUNC(K30/J30,0)*J30</f>
        <v>#DIV/0!</v>
      </c>
    </row>
    <row r="28" spans="1:13" s="2" customFormat="1" ht="111.75" customHeight="1" x14ac:dyDescent="0.25">
      <c r="A28" s="338" t="s">
        <v>653</v>
      </c>
      <c r="B28" s="339"/>
      <c r="C28" s="339"/>
      <c r="D28" s="339"/>
      <c r="E28" s="220"/>
      <c r="F28" s="340" t="s">
        <v>1226</v>
      </c>
      <c r="G28" s="340"/>
      <c r="H28" s="340"/>
      <c r="I28" s="340"/>
      <c r="J28" s="341"/>
      <c r="K28" s="233"/>
      <c r="L28" s="50"/>
      <c r="M28" s="50"/>
    </row>
    <row r="29" spans="1:13" s="9" customFormat="1" ht="111.75" customHeight="1" x14ac:dyDescent="0.25">
      <c r="A29" s="222">
        <f>A228+1</f>
        <v>3</v>
      </c>
      <c r="B29" s="209"/>
      <c r="C29" s="226"/>
      <c r="D29" s="211" t="s">
        <v>45</v>
      </c>
      <c r="E29" s="212"/>
      <c r="F29" s="213" t="s">
        <v>558</v>
      </c>
      <c r="G29" s="214">
        <v>9785000337455</v>
      </c>
      <c r="H29" s="219">
        <v>35</v>
      </c>
      <c r="I29" s="227" t="s">
        <v>628</v>
      </c>
      <c r="J29" s="217">
        <v>100</v>
      </c>
      <c r="K29" s="88"/>
      <c r="L29" s="50">
        <f>K229*2.6/J229</f>
        <v>0</v>
      </c>
      <c r="M29" s="95"/>
    </row>
    <row r="30" spans="1:13" s="2" customFormat="1" ht="45.6" customHeight="1" x14ac:dyDescent="0.25">
      <c r="A30" s="7"/>
      <c r="B30" s="288" t="s">
        <v>748</v>
      </c>
      <c r="C30" s="289"/>
      <c r="D30" s="289"/>
      <c r="E30" s="289"/>
      <c r="F30" s="289"/>
      <c r="G30" s="289"/>
      <c r="H30" s="289"/>
      <c r="I30" s="289"/>
      <c r="J30" s="289"/>
      <c r="K30" s="290"/>
      <c r="L30" s="95"/>
      <c r="M30" s="50"/>
    </row>
    <row r="31" spans="1:13" s="2" customFormat="1" ht="60.75" customHeight="1" x14ac:dyDescent="0.25">
      <c r="A31" s="283" t="s">
        <v>1182</v>
      </c>
      <c r="B31" s="284"/>
      <c r="C31" s="284"/>
      <c r="D31" s="284"/>
      <c r="E31" s="100"/>
      <c r="F31" s="285" t="s">
        <v>1138</v>
      </c>
      <c r="G31" s="285"/>
      <c r="H31" s="285"/>
      <c r="I31" s="285"/>
      <c r="J31" s="286"/>
      <c r="K31" s="108"/>
      <c r="M31" s="50"/>
    </row>
    <row r="32" spans="1:13" s="2" customFormat="1" ht="78.75" customHeight="1" x14ac:dyDescent="0.25">
      <c r="A32" s="4">
        <v>1</v>
      </c>
      <c r="B32" s="13"/>
      <c r="C32" s="98" t="s">
        <v>29</v>
      </c>
      <c r="D32" s="34" t="s">
        <v>152</v>
      </c>
      <c r="E32" s="43" t="s">
        <v>552</v>
      </c>
      <c r="F32" s="47" t="s">
        <v>1272</v>
      </c>
      <c r="G32" s="97">
        <v>9785908039246</v>
      </c>
      <c r="H32" s="63">
        <v>24</v>
      </c>
      <c r="I32" s="131" t="s">
        <v>1178</v>
      </c>
      <c r="J32" s="81">
        <v>100</v>
      </c>
      <c r="K32" s="102"/>
      <c r="L32" s="95">
        <f t="shared" ref="L32:L43" si="3">K32*1.8/100</f>
        <v>0</v>
      </c>
      <c r="M32" s="50"/>
    </row>
    <row r="33" spans="1:13" s="2" customFormat="1" ht="78.75" customHeight="1" x14ac:dyDescent="0.25">
      <c r="A33" s="4">
        <f>A32+1</f>
        <v>2</v>
      </c>
      <c r="B33" s="13"/>
      <c r="C33" s="98" t="s">
        <v>29</v>
      </c>
      <c r="D33" s="34" t="s">
        <v>144</v>
      </c>
      <c r="E33" s="43" t="s">
        <v>552</v>
      </c>
      <c r="F33" s="47" t="s">
        <v>1272</v>
      </c>
      <c r="G33" s="97">
        <v>9785908039222</v>
      </c>
      <c r="H33" s="63">
        <v>24</v>
      </c>
      <c r="I33" s="131" t="s">
        <v>1178</v>
      </c>
      <c r="J33" s="81">
        <v>100</v>
      </c>
      <c r="K33" s="102"/>
      <c r="L33" s="95">
        <f t="shared" si="3"/>
        <v>0</v>
      </c>
      <c r="M33" s="50"/>
    </row>
    <row r="34" spans="1:13" s="2" customFormat="1" ht="71.25" customHeight="1" x14ac:dyDescent="0.25">
      <c r="A34" s="4">
        <f t="shared" ref="A34:A43" si="4">A33+1</f>
        <v>3</v>
      </c>
      <c r="B34" s="13"/>
      <c r="C34" s="138"/>
      <c r="D34" s="34" t="s">
        <v>1130</v>
      </c>
      <c r="E34" s="43" t="s">
        <v>552</v>
      </c>
      <c r="F34" s="47" t="s">
        <v>1272</v>
      </c>
      <c r="G34" s="97">
        <v>9785000339039</v>
      </c>
      <c r="H34" s="63">
        <v>24</v>
      </c>
      <c r="I34" s="131" t="s">
        <v>1163</v>
      </c>
      <c r="J34" s="81">
        <v>100</v>
      </c>
      <c r="K34" s="102"/>
      <c r="L34" s="95">
        <f t="shared" si="3"/>
        <v>0</v>
      </c>
      <c r="M34" s="50"/>
    </row>
    <row r="35" spans="1:13" s="2" customFormat="1" ht="75.75" customHeight="1" x14ac:dyDescent="0.25">
      <c r="A35" s="4">
        <f t="shared" si="4"/>
        <v>4</v>
      </c>
      <c r="B35" s="13"/>
      <c r="C35" s="98" t="s">
        <v>29</v>
      </c>
      <c r="D35" s="34" t="s">
        <v>169</v>
      </c>
      <c r="E35" s="43" t="s">
        <v>552</v>
      </c>
      <c r="F35" s="47" t="s">
        <v>1272</v>
      </c>
      <c r="G35" s="97">
        <v>9785908039239</v>
      </c>
      <c r="H35" s="63">
        <v>24</v>
      </c>
      <c r="I35" s="131" t="s">
        <v>1178</v>
      </c>
      <c r="J35" s="81">
        <v>100</v>
      </c>
      <c r="K35" s="102"/>
      <c r="L35" s="95">
        <f t="shared" si="3"/>
        <v>0</v>
      </c>
      <c r="M35" s="50"/>
    </row>
    <row r="36" spans="1:13" s="2" customFormat="1" ht="73.5" customHeight="1" x14ac:dyDescent="0.25">
      <c r="A36" s="4">
        <f t="shared" si="4"/>
        <v>5</v>
      </c>
      <c r="B36" s="13"/>
      <c r="C36" s="98" t="s">
        <v>29</v>
      </c>
      <c r="D36" s="34" t="s">
        <v>1131</v>
      </c>
      <c r="E36" s="43" t="s">
        <v>552</v>
      </c>
      <c r="F36" s="47" t="s">
        <v>1272</v>
      </c>
      <c r="G36" s="97">
        <v>9785000339008</v>
      </c>
      <c r="H36" s="63">
        <v>24</v>
      </c>
      <c r="I36" s="131" t="s">
        <v>1163</v>
      </c>
      <c r="J36" s="81">
        <v>100</v>
      </c>
      <c r="K36" s="102"/>
      <c r="L36" s="95">
        <f t="shared" si="3"/>
        <v>0</v>
      </c>
      <c r="M36" s="50"/>
    </row>
    <row r="37" spans="1:13" s="2" customFormat="1" ht="73.5" customHeight="1" x14ac:dyDescent="0.25">
      <c r="A37" s="4">
        <f t="shared" si="4"/>
        <v>6</v>
      </c>
      <c r="B37" s="13"/>
      <c r="C37" s="98" t="s">
        <v>29</v>
      </c>
      <c r="D37" s="34" t="s">
        <v>191</v>
      </c>
      <c r="E37" s="43" t="s">
        <v>552</v>
      </c>
      <c r="F37" s="47" t="s">
        <v>1272</v>
      </c>
      <c r="G37" s="97">
        <v>9785000339077</v>
      </c>
      <c r="H37" s="63">
        <v>24</v>
      </c>
      <c r="I37" s="131" t="s">
        <v>1207</v>
      </c>
      <c r="J37" s="81">
        <v>100</v>
      </c>
      <c r="K37" s="102"/>
      <c r="L37" s="95">
        <f t="shared" si="3"/>
        <v>0</v>
      </c>
      <c r="M37" s="50"/>
    </row>
    <row r="38" spans="1:13" s="2" customFormat="1" ht="71.25" customHeight="1" x14ac:dyDescent="0.25">
      <c r="A38" s="4">
        <f t="shared" si="4"/>
        <v>7</v>
      </c>
      <c r="B38" s="13"/>
      <c r="C38" s="138"/>
      <c r="D38" s="34" t="s">
        <v>174</v>
      </c>
      <c r="E38" s="43" t="s">
        <v>552</v>
      </c>
      <c r="F38" s="47" t="s">
        <v>1272</v>
      </c>
      <c r="G38" s="97">
        <v>9785000339015</v>
      </c>
      <c r="H38" s="63">
        <v>24</v>
      </c>
      <c r="I38" s="131" t="s">
        <v>1163</v>
      </c>
      <c r="J38" s="81">
        <v>100</v>
      </c>
      <c r="K38" s="102"/>
      <c r="L38" s="95">
        <f t="shared" si="3"/>
        <v>0</v>
      </c>
      <c r="M38" s="50"/>
    </row>
    <row r="39" spans="1:13" s="2" customFormat="1" ht="73.5" customHeight="1" x14ac:dyDescent="0.25">
      <c r="A39" s="4">
        <f t="shared" si="4"/>
        <v>8</v>
      </c>
      <c r="B39" s="13"/>
      <c r="C39" s="98" t="s">
        <v>29</v>
      </c>
      <c r="D39" s="34" t="s">
        <v>131</v>
      </c>
      <c r="E39" s="43" t="s">
        <v>552</v>
      </c>
      <c r="F39" s="47" t="s">
        <v>1272</v>
      </c>
      <c r="G39" s="97">
        <v>9785000339022</v>
      </c>
      <c r="H39" s="63">
        <v>24</v>
      </c>
      <c r="I39" s="131" t="s">
        <v>1207</v>
      </c>
      <c r="J39" s="81">
        <v>100</v>
      </c>
      <c r="K39" s="102"/>
      <c r="L39" s="95">
        <f t="shared" si="3"/>
        <v>0</v>
      </c>
      <c r="M39" s="50"/>
    </row>
    <row r="40" spans="1:13" s="2" customFormat="1" ht="73.5" customHeight="1" x14ac:dyDescent="0.25">
      <c r="A40" s="4">
        <f t="shared" si="4"/>
        <v>9</v>
      </c>
      <c r="B40" s="13"/>
      <c r="C40" s="98" t="s">
        <v>29</v>
      </c>
      <c r="D40" s="34" t="s">
        <v>1181</v>
      </c>
      <c r="E40" s="43" t="s">
        <v>552</v>
      </c>
      <c r="F40" s="47" t="s">
        <v>1272</v>
      </c>
      <c r="G40" s="97">
        <v>9785908039253</v>
      </c>
      <c r="H40" s="63">
        <v>24</v>
      </c>
      <c r="I40" s="131" t="s">
        <v>1178</v>
      </c>
      <c r="J40" s="81">
        <v>100</v>
      </c>
      <c r="K40" s="102"/>
      <c r="L40" s="95">
        <f t="shared" si="3"/>
        <v>0</v>
      </c>
      <c r="M40" s="50"/>
    </row>
    <row r="41" spans="1:13" s="2" customFormat="1" ht="71.25" customHeight="1" x14ac:dyDescent="0.25">
      <c r="A41" s="4">
        <f t="shared" si="4"/>
        <v>10</v>
      </c>
      <c r="B41" s="13"/>
      <c r="C41" s="138"/>
      <c r="D41" s="34" t="s">
        <v>108</v>
      </c>
      <c r="E41" s="43" t="s">
        <v>552</v>
      </c>
      <c r="F41" s="47" t="s">
        <v>1272</v>
      </c>
      <c r="G41" s="97">
        <v>9785000339060</v>
      </c>
      <c r="H41" s="63">
        <v>24</v>
      </c>
      <c r="I41" s="131" t="s">
        <v>1163</v>
      </c>
      <c r="J41" s="81">
        <v>100</v>
      </c>
      <c r="K41" s="102"/>
      <c r="L41" s="95">
        <f t="shared" si="3"/>
        <v>0</v>
      </c>
      <c r="M41" s="50"/>
    </row>
    <row r="42" spans="1:13" s="2" customFormat="1" ht="71.25" customHeight="1" x14ac:dyDescent="0.25">
      <c r="A42" s="4">
        <f t="shared" si="4"/>
        <v>11</v>
      </c>
      <c r="B42" s="13"/>
      <c r="C42" s="138"/>
      <c r="D42" s="34" t="s">
        <v>1132</v>
      </c>
      <c r="E42" s="43" t="s">
        <v>552</v>
      </c>
      <c r="F42" s="47" t="s">
        <v>1272</v>
      </c>
      <c r="G42" s="97">
        <v>9785000339053</v>
      </c>
      <c r="H42" s="63">
        <v>24</v>
      </c>
      <c r="I42" s="131" t="s">
        <v>1163</v>
      </c>
      <c r="J42" s="81">
        <v>100</v>
      </c>
      <c r="K42" s="102"/>
      <c r="L42" s="95">
        <f t="shared" si="3"/>
        <v>0</v>
      </c>
      <c r="M42" s="50"/>
    </row>
    <row r="43" spans="1:13" s="2" customFormat="1" ht="73.5" customHeight="1" x14ac:dyDescent="0.25">
      <c r="A43" s="4">
        <f t="shared" si="4"/>
        <v>12</v>
      </c>
      <c r="B43" s="13"/>
      <c r="C43" s="98" t="s">
        <v>29</v>
      </c>
      <c r="D43" s="34" t="s">
        <v>100</v>
      </c>
      <c r="E43" s="43" t="s">
        <v>552</v>
      </c>
      <c r="F43" s="47" t="s">
        <v>1272</v>
      </c>
      <c r="G43" s="97">
        <v>9785000339046</v>
      </c>
      <c r="H43" s="63">
        <v>24</v>
      </c>
      <c r="I43" s="131" t="s">
        <v>1207</v>
      </c>
      <c r="J43" s="81">
        <v>100</v>
      </c>
      <c r="K43" s="102"/>
      <c r="L43" s="95">
        <f t="shared" si="3"/>
        <v>0</v>
      </c>
      <c r="M43" s="276"/>
    </row>
    <row r="44" spans="1:13" s="2" customFormat="1" ht="84" customHeight="1" x14ac:dyDescent="0.25">
      <c r="A44" s="283" t="s">
        <v>1161</v>
      </c>
      <c r="B44" s="284"/>
      <c r="C44" s="284"/>
      <c r="D44" s="284"/>
      <c r="E44" s="100"/>
      <c r="F44" s="285" t="s">
        <v>1162</v>
      </c>
      <c r="G44" s="285"/>
      <c r="H44" s="285"/>
      <c r="I44" s="285"/>
      <c r="J44" s="286"/>
      <c r="K44" s="108"/>
      <c r="M44" s="50"/>
    </row>
    <row r="45" spans="1:13" s="2" customFormat="1" ht="114.75" customHeight="1" x14ac:dyDescent="0.25">
      <c r="A45" s="7">
        <v>1</v>
      </c>
      <c r="B45" s="127"/>
      <c r="C45" s="98" t="s">
        <v>29</v>
      </c>
      <c r="D45" s="34" t="s">
        <v>1153</v>
      </c>
      <c r="E45" s="43" t="s">
        <v>552</v>
      </c>
      <c r="F45" s="191" t="s">
        <v>1154</v>
      </c>
      <c r="G45" s="97">
        <v>9785000339114</v>
      </c>
      <c r="H45" s="63">
        <v>117</v>
      </c>
      <c r="I45" s="131" t="s">
        <v>1163</v>
      </c>
      <c r="J45" s="81">
        <v>50</v>
      </c>
      <c r="K45" s="102"/>
      <c r="L45" s="95">
        <f>K45*5.8/100</f>
        <v>0</v>
      </c>
      <c r="M45" s="50"/>
    </row>
    <row r="46" spans="1:13" s="2" customFormat="1" ht="126" customHeight="1" x14ac:dyDescent="0.25">
      <c r="A46" s="7">
        <v>2</v>
      </c>
      <c r="B46" s="127"/>
      <c r="C46" s="98" t="s">
        <v>29</v>
      </c>
      <c r="D46" s="34" t="s">
        <v>1156</v>
      </c>
      <c r="E46" s="43" t="s">
        <v>552</v>
      </c>
      <c r="F46" s="47" t="s">
        <v>1154</v>
      </c>
      <c r="G46" s="97">
        <v>9785000339107</v>
      </c>
      <c r="H46" s="63">
        <v>117</v>
      </c>
      <c r="I46" s="131" t="s">
        <v>1163</v>
      </c>
      <c r="J46" s="81">
        <v>50</v>
      </c>
      <c r="K46" s="102"/>
      <c r="L46" s="95">
        <f>K46*5.8/100</f>
        <v>0</v>
      </c>
      <c r="M46" s="50"/>
    </row>
    <row r="47" spans="1:13" s="2" customFormat="1" ht="69.75" customHeight="1" x14ac:dyDescent="0.25">
      <c r="A47" s="283" t="s">
        <v>1171</v>
      </c>
      <c r="B47" s="284"/>
      <c r="C47" s="284"/>
      <c r="D47" s="284"/>
      <c r="F47" s="285" t="s">
        <v>1172</v>
      </c>
      <c r="G47" s="285"/>
      <c r="H47" s="285"/>
      <c r="I47" s="285"/>
      <c r="J47" s="286"/>
      <c r="K47" s="102"/>
      <c r="M47" s="50"/>
    </row>
    <row r="48" spans="1:13" s="2" customFormat="1" ht="126" customHeight="1" x14ac:dyDescent="0.25">
      <c r="A48" s="7">
        <v>1</v>
      </c>
      <c r="B48" s="127"/>
      <c r="C48" s="98" t="s">
        <v>29</v>
      </c>
      <c r="D48" s="34" t="s">
        <v>1168</v>
      </c>
      <c r="E48" s="43" t="s">
        <v>552</v>
      </c>
      <c r="F48" s="47" t="s">
        <v>1271</v>
      </c>
      <c r="G48" s="97">
        <v>9785908039192</v>
      </c>
      <c r="H48" s="64">
        <v>33</v>
      </c>
      <c r="I48" s="131" t="s">
        <v>1163</v>
      </c>
      <c r="J48" s="81">
        <v>100</v>
      </c>
      <c r="K48" s="103"/>
      <c r="L48" s="50">
        <f>K48*2.2/100</f>
        <v>0</v>
      </c>
      <c r="M48" s="50"/>
    </row>
    <row r="49" spans="1:13" s="2" customFormat="1" ht="126" customHeight="1" x14ac:dyDescent="0.25">
      <c r="A49" s="7">
        <f>A48+1</f>
        <v>2</v>
      </c>
      <c r="B49" s="127"/>
      <c r="C49" s="98" t="s">
        <v>29</v>
      </c>
      <c r="D49" s="34" t="s">
        <v>1169</v>
      </c>
      <c r="E49" s="126"/>
      <c r="F49" s="47" t="s">
        <v>1271</v>
      </c>
      <c r="G49" s="97">
        <v>9785908039215</v>
      </c>
      <c r="H49" s="64">
        <v>33</v>
      </c>
      <c r="I49" s="131" t="s">
        <v>1163</v>
      </c>
      <c r="J49" s="81">
        <v>100</v>
      </c>
      <c r="K49" s="103"/>
      <c r="L49" s="50">
        <f>K49*2.2/100</f>
        <v>0</v>
      </c>
      <c r="M49" s="50"/>
    </row>
    <row r="50" spans="1:13" s="2" customFormat="1" ht="126" customHeight="1" x14ac:dyDescent="0.25">
      <c r="A50" s="7">
        <f>A49+1</f>
        <v>3</v>
      </c>
      <c r="B50" s="127"/>
      <c r="C50" s="98" t="s">
        <v>29</v>
      </c>
      <c r="D50" s="34" t="s">
        <v>1164</v>
      </c>
      <c r="E50" s="126"/>
      <c r="F50" s="47" t="s">
        <v>1271</v>
      </c>
      <c r="G50" s="97">
        <v>9785908039185</v>
      </c>
      <c r="H50" s="64">
        <v>33</v>
      </c>
      <c r="I50" s="131" t="s">
        <v>1163</v>
      </c>
      <c r="J50" s="81">
        <v>100</v>
      </c>
      <c r="K50" s="103"/>
      <c r="L50" s="50">
        <f>K50*2.2/100</f>
        <v>0</v>
      </c>
      <c r="M50" s="50"/>
    </row>
    <row r="51" spans="1:13" s="2" customFormat="1" ht="126" customHeight="1" x14ac:dyDescent="0.25">
      <c r="A51" s="7">
        <f>A50+1</f>
        <v>4</v>
      </c>
      <c r="B51" s="127"/>
      <c r="C51" s="98" t="s">
        <v>29</v>
      </c>
      <c r="D51" s="34" t="s">
        <v>1170</v>
      </c>
      <c r="E51" s="43" t="s">
        <v>552</v>
      </c>
      <c r="F51" s="47" t="s">
        <v>1271</v>
      </c>
      <c r="G51" s="97">
        <v>9785908039208</v>
      </c>
      <c r="H51" s="64">
        <v>33</v>
      </c>
      <c r="I51" s="131" t="s">
        <v>1163</v>
      </c>
      <c r="J51" s="81">
        <v>100</v>
      </c>
      <c r="K51" s="103"/>
      <c r="L51" s="50">
        <f>K51*2.2/100</f>
        <v>0</v>
      </c>
      <c r="M51" s="50"/>
    </row>
    <row r="52" spans="1:13" s="9" customFormat="1" ht="44.25" x14ac:dyDescent="0.25">
      <c r="A52" s="322" t="s">
        <v>1128</v>
      </c>
      <c r="B52" s="323"/>
      <c r="C52" s="323"/>
      <c r="D52" s="323"/>
      <c r="E52" s="323"/>
      <c r="F52" s="323"/>
      <c r="G52" s="323"/>
      <c r="H52" s="323"/>
      <c r="I52" s="323"/>
      <c r="J52" s="324"/>
      <c r="K52" s="108"/>
      <c r="L52" s="50"/>
      <c r="M52" s="95"/>
    </row>
    <row r="53" spans="1:13" s="2" customFormat="1" ht="38.25" customHeight="1" x14ac:dyDescent="0.25">
      <c r="A53" s="328" t="s">
        <v>1110</v>
      </c>
      <c r="B53" s="329"/>
      <c r="C53" s="329"/>
      <c r="D53" s="329"/>
      <c r="E53" s="329"/>
      <c r="F53" s="329"/>
      <c r="G53" s="329"/>
      <c r="H53" s="329"/>
      <c r="I53" s="329"/>
      <c r="J53" s="330"/>
      <c r="K53" s="91"/>
      <c r="L53" s="95"/>
    </row>
    <row r="54" spans="1:13" s="2" customFormat="1" ht="111.75" customHeight="1" x14ac:dyDescent="0.25">
      <c r="A54" s="283" t="s">
        <v>1098</v>
      </c>
      <c r="B54" s="284"/>
      <c r="C54" s="284"/>
      <c r="D54" s="284"/>
      <c r="E54" s="100"/>
      <c r="F54" s="285" t="s">
        <v>1111</v>
      </c>
      <c r="G54" s="285"/>
      <c r="H54" s="285"/>
      <c r="I54" s="285"/>
      <c r="J54" s="285"/>
      <c r="K54" s="286"/>
    </row>
    <row r="55" spans="1:13" s="2" customFormat="1" ht="111.75" customHeight="1" x14ac:dyDescent="0.25">
      <c r="A55" s="4">
        <v>1</v>
      </c>
      <c r="B55" s="13"/>
      <c r="C55" s="138"/>
      <c r="D55" s="34" t="s">
        <v>1099</v>
      </c>
      <c r="E55" s="43" t="s">
        <v>552</v>
      </c>
      <c r="F55" s="47" t="s">
        <v>1246</v>
      </c>
      <c r="G55" s="97">
        <v>9785000338872</v>
      </c>
      <c r="H55" s="63">
        <v>30</v>
      </c>
      <c r="I55" s="70" t="s">
        <v>1097</v>
      </c>
      <c r="J55" s="81">
        <v>100</v>
      </c>
      <c r="K55" s="102"/>
      <c r="L55" s="95">
        <f t="shared" ref="L55:L66" si="5">K55*2.2/100</f>
        <v>0</v>
      </c>
      <c r="M55" s="50">
        <f t="shared" ref="M55:M66" si="6">TRUNC(K55/J55,0)*J55</f>
        <v>0</v>
      </c>
    </row>
    <row r="56" spans="1:13" s="2" customFormat="1" ht="111.75" customHeight="1" x14ac:dyDescent="0.25">
      <c r="A56" s="4">
        <f t="shared" ref="A56:A66" si="7">A55+1</f>
        <v>2</v>
      </c>
      <c r="B56" s="13"/>
      <c r="C56" s="24" t="s">
        <v>30</v>
      </c>
      <c r="D56" s="34" t="s">
        <v>1100</v>
      </c>
      <c r="E56" s="43" t="s">
        <v>552</v>
      </c>
      <c r="F56" s="47"/>
      <c r="G56" s="97">
        <v>9785000338889</v>
      </c>
      <c r="H56" s="63">
        <v>30</v>
      </c>
      <c r="I56" s="70" t="s">
        <v>1209</v>
      </c>
      <c r="J56" s="81">
        <v>100</v>
      </c>
      <c r="K56" s="102"/>
      <c r="L56" s="95">
        <f t="shared" si="5"/>
        <v>0</v>
      </c>
      <c r="M56" s="50">
        <f t="shared" si="6"/>
        <v>0</v>
      </c>
    </row>
    <row r="57" spans="1:13" s="2" customFormat="1" ht="111.75" customHeight="1" x14ac:dyDescent="0.25">
      <c r="A57" s="4">
        <f t="shared" si="7"/>
        <v>3</v>
      </c>
      <c r="B57" s="13"/>
      <c r="C57" s="138"/>
      <c r="D57" s="34" t="s">
        <v>1101</v>
      </c>
      <c r="E57" s="43" t="s">
        <v>552</v>
      </c>
      <c r="F57" s="47"/>
      <c r="G57" s="97">
        <v>9785000338896</v>
      </c>
      <c r="H57" s="63">
        <v>30</v>
      </c>
      <c r="I57" s="70" t="s">
        <v>1097</v>
      </c>
      <c r="J57" s="81">
        <v>100</v>
      </c>
      <c r="K57" s="102"/>
      <c r="L57" s="95">
        <f t="shared" si="5"/>
        <v>0</v>
      </c>
      <c r="M57" s="50">
        <f t="shared" si="6"/>
        <v>0</v>
      </c>
    </row>
    <row r="58" spans="1:13" s="2" customFormat="1" ht="111.6" customHeight="1" x14ac:dyDescent="0.25">
      <c r="A58" s="4">
        <f t="shared" si="7"/>
        <v>4</v>
      </c>
      <c r="B58" s="13"/>
      <c r="C58" s="138"/>
      <c r="D58" s="34" t="s">
        <v>1102</v>
      </c>
      <c r="E58" s="43" t="s">
        <v>552</v>
      </c>
      <c r="F58" s="47"/>
      <c r="G58" s="97">
        <v>9785000338988</v>
      </c>
      <c r="H58" s="63">
        <v>30</v>
      </c>
      <c r="I58" s="70" t="s">
        <v>1097</v>
      </c>
      <c r="J58" s="81">
        <v>100</v>
      </c>
      <c r="K58" s="102"/>
      <c r="L58" s="95">
        <f t="shared" si="5"/>
        <v>0</v>
      </c>
      <c r="M58" s="50">
        <f t="shared" si="6"/>
        <v>0</v>
      </c>
    </row>
    <row r="59" spans="1:13" s="2" customFormat="1" ht="111.75" customHeight="1" x14ac:dyDescent="0.25">
      <c r="A59" s="4">
        <f t="shared" si="7"/>
        <v>5</v>
      </c>
      <c r="B59" s="13"/>
      <c r="C59" s="24" t="s">
        <v>30</v>
      </c>
      <c r="D59" s="34" t="s">
        <v>1103</v>
      </c>
      <c r="E59" s="43" t="s">
        <v>552</v>
      </c>
      <c r="F59" s="47"/>
      <c r="G59" s="97">
        <v>9785000338957</v>
      </c>
      <c r="H59" s="63">
        <v>30</v>
      </c>
      <c r="I59" s="70" t="s">
        <v>1209</v>
      </c>
      <c r="J59" s="81">
        <v>100</v>
      </c>
      <c r="K59" s="102"/>
      <c r="L59" s="95">
        <f t="shared" si="5"/>
        <v>0</v>
      </c>
      <c r="M59" s="50">
        <f t="shared" si="6"/>
        <v>0</v>
      </c>
    </row>
    <row r="60" spans="1:13" s="2" customFormat="1" ht="111.75" customHeight="1" x14ac:dyDescent="0.25">
      <c r="A60" s="4">
        <f t="shared" si="7"/>
        <v>6</v>
      </c>
      <c r="B60" s="13"/>
      <c r="C60" s="24" t="s">
        <v>30</v>
      </c>
      <c r="D60" s="34" t="s">
        <v>817</v>
      </c>
      <c r="E60" s="43" t="s">
        <v>552</v>
      </c>
      <c r="F60" s="47" t="s">
        <v>1246</v>
      </c>
      <c r="G60" s="97">
        <v>9785000338902</v>
      </c>
      <c r="H60" s="63">
        <v>30</v>
      </c>
      <c r="I60" s="70" t="s">
        <v>1209</v>
      </c>
      <c r="J60" s="81">
        <v>100</v>
      </c>
      <c r="K60" s="102"/>
      <c r="L60" s="95">
        <f t="shared" si="5"/>
        <v>0</v>
      </c>
      <c r="M60" s="50">
        <f t="shared" si="6"/>
        <v>0</v>
      </c>
    </row>
    <row r="61" spans="1:13" s="2" customFormat="1" ht="111.75" customHeight="1" x14ac:dyDescent="0.25">
      <c r="A61" s="4">
        <f t="shared" si="7"/>
        <v>7</v>
      </c>
      <c r="B61" s="13"/>
      <c r="C61" s="138"/>
      <c r="D61" s="34" t="s">
        <v>1104</v>
      </c>
      <c r="E61" s="43" t="s">
        <v>552</v>
      </c>
      <c r="F61" s="47" t="s">
        <v>1246</v>
      </c>
      <c r="G61" s="97">
        <v>9785000338919</v>
      </c>
      <c r="H61" s="63">
        <v>30</v>
      </c>
      <c r="I61" s="70" t="s">
        <v>1097</v>
      </c>
      <c r="J61" s="81">
        <v>100</v>
      </c>
      <c r="K61" s="102"/>
      <c r="L61" s="95">
        <f t="shared" si="5"/>
        <v>0</v>
      </c>
      <c r="M61" s="50">
        <f t="shared" si="6"/>
        <v>0</v>
      </c>
    </row>
    <row r="62" spans="1:13" s="2" customFormat="1" ht="111.75" customHeight="1" x14ac:dyDescent="0.25">
      <c r="A62" s="4">
        <f t="shared" si="7"/>
        <v>8</v>
      </c>
      <c r="B62" s="13"/>
      <c r="C62" s="138"/>
      <c r="D62" s="34" t="s">
        <v>1105</v>
      </c>
      <c r="E62" s="43" t="s">
        <v>552</v>
      </c>
      <c r="F62" s="47" t="s">
        <v>1246</v>
      </c>
      <c r="G62" s="97">
        <v>9785000338926</v>
      </c>
      <c r="H62" s="63">
        <v>30</v>
      </c>
      <c r="I62" s="70" t="s">
        <v>1097</v>
      </c>
      <c r="J62" s="81">
        <v>100</v>
      </c>
      <c r="K62" s="102"/>
      <c r="L62" s="95">
        <f t="shared" si="5"/>
        <v>0</v>
      </c>
      <c r="M62" s="50">
        <f t="shared" si="6"/>
        <v>0</v>
      </c>
    </row>
    <row r="63" spans="1:13" s="2" customFormat="1" ht="111.75" customHeight="1" x14ac:dyDescent="0.25">
      <c r="A63" s="4">
        <f t="shared" si="7"/>
        <v>9</v>
      </c>
      <c r="B63" s="13"/>
      <c r="C63" s="24" t="s">
        <v>30</v>
      </c>
      <c r="D63" s="34" t="s">
        <v>1106</v>
      </c>
      <c r="E63" s="43" t="s">
        <v>552</v>
      </c>
      <c r="F63" s="47" t="s">
        <v>1246</v>
      </c>
      <c r="G63" s="97">
        <v>9785000338964</v>
      </c>
      <c r="H63" s="63">
        <v>30</v>
      </c>
      <c r="I63" s="70" t="s">
        <v>1209</v>
      </c>
      <c r="J63" s="81">
        <v>100</v>
      </c>
      <c r="K63" s="102"/>
      <c r="L63" s="95">
        <f t="shared" si="5"/>
        <v>0</v>
      </c>
      <c r="M63" s="50">
        <f t="shared" si="6"/>
        <v>0</v>
      </c>
    </row>
    <row r="64" spans="1:13" s="2" customFormat="1" ht="111.75" customHeight="1" x14ac:dyDescent="0.25">
      <c r="A64" s="4">
        <f t="shared" si="7"/>
        <v>10</v>
      </c>
      <c r="B64" s="13"/>
      <c r="C64" s="138"/>
      <c r="D64" s="34" t="s">
        <v>1107</v>
      </c>
      <c r="E64" s="43" t="s">
        <v>552</v>
      </c>
      <c r="F64" s="47" t="s">
        <v>1246</v>
      </c>
      <c r="G64" s="97">
        <v>9785000338971</v>
      </c>
      <c r="H64" s="63">
        <v>30</v>
      </c>
      <c r="I64" s="70" t="s">
        <v>1097</v>
      </c>
      <c r="J64" s="81">
        <v>100</v>
      </c>
      <c r="K64" s="102"/>
      <c r="L64" s="95">
        <f t="shared" si="5"/>
        <v>0</v>
      </c>
      <c r="M64" s="50">
        <f t="shared" si="6"/>
        <v>0</v>
      </c>
    </row>
    <row r="65" spans="1:13" s="2" customFormat="1" ht="111.6" customHeight="1" x14ac:dyDescent="0.25">
      <c r="A65" s="4">
        <f t="shared" si="7"/>
        <v>11</v>
      </c>
      <c r="B65" s="13"/>
      <c r="C65" s="138"/>
      <c r="D65" s="34" t="s">
        <v>1108</v>
      </c>
      <c r="E65" s="43" t="s">
        <v>552</v>
      </c>
      <c r="F65" s="47" t="s">
        <v>1246</v>
      </c>
      <c r="G65" s="97">
        <v>9785000338933</v>
      </c>
      <c r="H65" s="63">
        <v>30</v>
      </c>
      <c r="I65" s="70" t="s">
        <v>1097</v>
      </c>
      <c r="J65" s="81">
        <v>100</v>
      </c>
      <c r="K65" s="102"/>
      <c r="L65" s="95">
        <f t="shared" si="5"/>
        <v>0</v>
      </c>
      <c r="M65" s="50">
        <f t="shared" si="6"/>
        <v>0</v>
      </c>
    </row>
    <row r="66" spans="1:13" s="2" customFormat="1" ht="96" customHeight="1" x14ac:dyDescent="0.25">
      <c r="A66" s="4">
        <f t="shared" si="7"/>
        <v>12</v>
      </c>
      <c r="B66" s="13"/>
      <c r="C66" s="138"/>
      <c r="D66" s="34" t="s">
        <v>1109</v>
      </c>
      <c r="E66" s="43" t="s">
        <v>552</v>
      </c>
      <c r="F66" s="47" t="s">
        <v>1246</v>
      </c>
      <c r="G66" s="97">
        <v>9785000338940</v>
      </c>
      <c r="H66" s="63">
        <v>30</v>
      </c>
      <c r="I66" s="131" t="s">
        <v>1097</v>
      </c>
      <c r="J66" s="81">
        <v>100</v>
      </c>
      <c r="K66" s="102"/>
      <c r="L66" s="95">
        <f t="shared" si="5"/>
        <v>0</v>
      </c>
      <c r="M66" s="50">
        <f t="shared" si="6"/>
        <v>0</v>
      </c>
    </row>
    <row r="67" spans="1:13" s="2" customFormat="1" ht="111.75" customHeight="1" x14ac:dyDescent="0.25">
      <c r="A67" s="283" t="s">
        <v>1114</v>
      </c>
      <c r="B67" s="284"/>
      <c r="C67" s="284"/>
      <c r="D67" s="284"/>
      <c r="E67" s="100"/>
      <c r="F67" s="285" t="s">
        <v>739</v>
      </c>
      <c r="G67" s="285"/>
      <c r="H67" s="285"/>
      <c r="I67" s="285"/>
      <c r="J67" s="286"/>
      <c r="K67" s="91"/>
      <c r="L67" s="95"/>
      <c r="M67" s="50"/>
    </row>
    <row r="68" spans="1:13" s="2" customFormat="1" ht="111.75" customHeight="1" x14ac:dyDescent="0.25">
      <c r="A68" s="4">
        <v>1</v>
      </c>
      <c r="B68" s="13"/>
      <c r="C68" s="24" t="s">
        <v>30</v>
      </c>
      <c r="D68" s="34" t="s">
        <v>734</v>
      </c>
      <c r="E68" s="43" t="s">
        <v>552</v>
      </c>
      <c r="F68" s="47" t="s">
        <v>1245</v>
      </c>
      <c r="G68" s="97">
        <v>9785000337936</v>
      </c>
      <c r="H68" s="63">
        <v>30</v>
      </c>
      <c r="I68" s="70" t="s">
        <v>1097</v>
      </c>
      <c r="J68" s="81">
        <v>100</v>
      </c>
      <c r="K68" s="102"/>
      <c r="L68" s="95">
        <f>K68*2.2/100</f>
        <v>0</v>
      </c>
      <c r="M68" s="50">
        <f>TRUNC(K68/J68,0)*J68</f>
        <v>0</v>
      </c>
    </row>
    <row r="69" spans="1:13" s="2" customFormat="1" ht="111.75" customHeight="1" x14ac:dyDescent="0.25">
      <c r="A69" s="4">
        <f>A68+1</f>
        <v>2</v>
      </c>
      <c r="B69" s="13"/>
      <c r="C69" s="24" t="s">
        <v>30</v>
      </c>
      <c r="D69" s="34" t="s">
        <v>735</v>
      </c>
      <c r="E69" s="43" t="s">
        <v>552</v>
      </c>
      <c r="F69" s="47" t="s">
        <v>1245</v>
      </c>
      <c r="G69" s="97">
        <v>9785000337950</v>
      </c>
      <c r="H69" s="63">
        <v>30</v>
      </c>
      <c r="I69" s="70" t="s">
        <v>1097</v>
      </c>
      <c r="J69" s="81">
        <v>100</v>
      </c>
      <c r="K69" s="102"/>
      <c r="L69" s="95">
        <f>K69*2.2/100</f>
        <v>0</v>
      </c>
      <c r="M69" s="50">
        <f>TRUNC(K69/J69,0)*J69</f>
        <v>0</v>
      </c>
    </row>
    <row r="70" spans="1:13" s="2" customFormat="1" ht="111.75" customHeight="1" x14ac:dyDescent="0.25">
      <c r="A70" s="4">
        <f t="shared" ref="A70:A72" si="8">A69+1</f>
        <v>3</v>
      </c>
      <c r="B70" s="13"/>
      <c r="C70" s="138"/>
      <c r="D70" s="34" t="s">
        <v>736</v>
      </c>
      <c r="E70" s="43" t="s">
        <v>552</v>
      </c>
      <c r="F70" s="47" t="s">
        <v>1245</v>
      </c>
      <c r="G70" s="97">
        <v>9785000337943</v>
      </c>
      <c r="H70" s="185">
        <v>28.5</v>
      </c>
      <c r="I70" s="70" t="s">
        <v>627</v>
      </c>
      <c r="J70" s="81">
        <v>100</v>
      </c>
      <c r="K70" s="102"/>
      <c r="L70" s="95">
        <f>K70*2.2/100</f>
        <v>0</v>
      </c>
      <c r="M70" s="50">
        <f>TRUNC(K70/J70,0)*J70</f>
        <v>0</v>
      </c>
    </row>
    <row r="71" spans="1:13" s="2" customFormat="1" ht="111.75" customHeight="1" x14ac:dyDescent="0.25">
      <c r="A71" s="4">
        <f t="shared" si="8"/>
        <v>4</v>
      </c>
      <c r="B71" s="13"/>
      <c r="C71" s="24" t="s">
        <v>30</v>
      </c>
      <c r="D71" s="34" t="s">
        <v>1112</v>
      </c>
      <c r="E71" s="43" t="s">
        <v>552</v>
      </c>
      <c r="F71" s="47" t="s">
        <v>1245</v>
      </c>
      <c r="G71" s="97">
        <v>9785000337967</v>
      </c>
      <c r="H71" s="63">
        <v>30</v>
      </c>
      <c r="I71" s="70" t="s">
        <v>1097</v>
      </c>
      <c r="J71" s="81">
        <v>100</v>
      </c>
      <c r="K71" s="102"/>
      <c r="L71" s="95">
        <f>K71*2.2/100</f>
        <v>0</v>
      </c>
      <c r="M71" s="50">
        <f>TRUNC(K71/J71,0)*J71</f>
        <v>0</v>
      </c>
    </row>
    <row r="72" spans="1:13" s="2" customFormat="1" ht="96" customHeight="1" x14ac:dyDescent="0.25">
      <c r="A72" s="4">
        <f t="shared" si="8"/>
        <v>5</v>
      </c>
      <c r="B72" s="13"/>
      <c r="C72" s="138"/>
      <c r="D72" s="34" t="s">
        <v>1113</v>
      </c>
      <c r="E72" s="43" t="s">
        <v>552</v>
      </c>
      <c r="F72" s="47" t="s">
        <v>1245</v>
      </c>
      <c r="G72" s="97">
        <v>9785000338995</v>
      </c>
      <c r="H72" s="63">
        <v>30</v>
      </c>
      <c r="I72" s="131" t="s">
        <v>1097</v>
      </c>
      <c r="J72" s="81">
        <v>100</v>
      </c>
      <c r="K72" s="102"/>
      <c r="L72" s="95">
        <f>K72*2.2/100</f>
        <v>0</v>
      </c>
      <c r="M72" s="50">
        <f>TRUNC(K72/J72,0)*J72</f>
        <v>0</v>
      </c>
    </row>
    <row r="73" spans="1:13" s="2" customFormat="1" ht="108.75" customHeight="1" x14ac:dyDescent="0.25">
      <c r="A73" s="283" t="s">
        <v>1115</v>
      </c>
      <c r="B73" s="284"/>
      <c r="C73" s="284"/>
      <c r="D73" s="284"/>
      <c r="E73" s="100"/>
      <c r="F73" s="325" t="s">
        <v>1066</v>
      </c>
      <c r="G73" s="285"/>
      <c r="H73" s="285"/>
      <c r="I73" s="285"/>
      <c r="J73" s="286"/>
      <c r="K73" s="91"/>
      <c r="M73" s="50"/>
    </row>
    <row r="74" spans="1:13" s="2" customFormat="1" ht="108.75" customHeight="1" x14ac:dyDescent="0.25">
      <c r="A74" s="4">
        <v>1</v>
      </c>
      <c r="B74" s="13"/>
      <c r="C74" s="138"/>
      <c r="D74" s="34" t="s">
        <v>815</v>
      </c>
      <c r="E74" s="27"/>
      <c r="F74" s="47" t="s">
        <v>1245</v>
      </c>
      <c r="G74" s="97">
        <v>9785000337998</v>
      </c>
      <c r="H74" s="176">
        <v>50</v>
      </c>
      <c r="I74" s="131" t="s">
        <v>965</v>
      </c>
      <c r="J74" s="81">
        <v>50</v>
      </c>
      <c r="K74" s="102"/>
      <c r="L74" s="95">
        <f t="shared" ref="L74:L79" si="9">K74*4.2/50</f>
        <v>0</v>
      </c>
      <c r="M74" s="50">
        <f t="shared" ref="M74:M79" si="10">TRUNC(K74/J74,0)*J74</f>
        <v>0</v>
      </c>
    </row>
    <row r="75" spans="1:13" s="2" customFormat="1" ht="108.75" customHeight="1" x14ac:dyDescent="0.25">
      <c r="A75" s="4">
        <f>A74+1</f>
        <v>2</v>
      </c>
      <c r="B75" s="13"/>
      <c r="C75" s="138"/>
      <c r="D75" s="34" t="s">
        <v>816</v>
      </c>
      <c r="E75" s="27"/>
      <c r="F75" s="47" t="s">
        <v>1245</v>
      </c>
      <c r="G75" s="97">
        <v>9785000338018</v>
      </c>
      <c r="H75" s="176">
        <v>50</v>
      </c>
      <c r="I75" s="131" t="s">
        <v>965</v>
      </c>
      <c r="J75" s="81">
        <v>50</v>
      </c>
      <c r="K75" s="102"/>
      <c r="L75" s="95">
        <f t="shared" si="9"/>
        <v>0</v>
      </c>
      <c r="M75" s="50">
        <f t="shared" si="10"/>
        <v>0</v>
      </c>
    </row>
    <row r="76" spans="1:13" s="2" customFormat="1" ht="108.75" customHeight="1" x14ac:dyDescent="0.25">
      <c r="A76" s="4">
        <f>A75+1</f>
        <v>3</v>
      </c>
      <c r="B76" s="13"/>
      <c r="C76" s="138"/>
      <c r="D76" s="34" t="s">
        <v>817</v>
      </c>
      <c r="E76" s="27"/>
      <c r="F76" s="47" t="s">
        <v>1245</v>
      </c>
      <c r="G76" s="97">
        <v>9785000338001</v>
      </c>
      <c r="H76" s="176">
        <v>50</v>
      </c>
      <c r="I76" s="131" t="s">
        <v>965</v>
      </c>
      <c r="J76" s="81">
        <v>50</v>
      </c>
      <c r="K76" s="102"/>
      <c r="L76" s="95">
        <f t="shared" si="9"/>
        <v>0</v>
      </c>
      <c r="M76" s="50">
        <f t="shared" si="10"/>
        <v>0</v>
      </c>
    </row>
    <row r="77" spans="1:13" s="2" customFormat="1" ht="108.75" customHeight="1" x14ac:dyDescent="0.25">
      <c r="A77" s="4">
        <f>A76+1</f>
        <v>4</v>
      </c>
      <c r="B77" s="13"/>
      <c r="C77" s="138"/>
      <c r="D77" s="34" t="s">
        <v>818</v>
      </c>
      <c r="E77" s="27"/>
      <c r="F77" s="47" t="s">
        <v>1245</v>
      </c>
      <c r="G77" s="97">
        <v>9785000338025</v>
      </c>
      <c r="H77" s="176">
        <v>50</v>
      </c>
      <c r="I77" s="131" t="s">
        <v>965</v>
      </c>
      <c r="J77" s="81">
        <v>50</v>
      </c>
      <c r="K77" s="102"/>
      <c r="L77" s="95">
        <f t="shared" si="9"/>
        <v>0</v>
      </c>
      <c r="M77" s="50">
        <f t="shared" si="10"/>
        <v>0</v>
      </c>
    </row>
    <row r="78" spans="1:13" s="2" customFormat="1" ht="108.75" customHeight="1" x14ac:dyDescent="0.25">
      <c r="A78" s="4">
        <f>A77+1</f>
        <v>5</v>
      </c>
      <c r="B78" s="13"/>
      <c r="C78" s="138"/>
      <c r="D78" s="34" t="s">
        <v>819</v>
      </c>
      <c r="E78" s="27"/>
      <c r="F78" s="47" t="s">
        <v>1245</v>
      </c>
      <c r="G78" s="97">
        <v>9785000337974</v>
      </c>
      <c r="H78" s="176">
        <v>50</v>
      </c>
      <c r="I78" s="131" t="s">
        <v>965</v>
      </c>
      <c r="J78" s="81">
        <v>50</v>
      </c>
      <c r="K78" s="102"/>
      <c r="L78" s="95">
        <f t="shared" si="9"/>
        <v>0</v>
      </c>
      <c r="M78" s="50">
        <f t="shared" si="10"/>
        <v>0</v>
      </c>
    </row>
    <row r="79" spans="1:13" s="2" customFormat="1" ht="108.75" customHeight="1" x14ac:dyDescent="0.25">
      <c r="A79" s="4">
        <f>A78+1</f>
        <v>6</v>
      </c>
      <c r="B79" s="13"/>
      <c r="C79" s="138"/>
      <c r="D79" s="34" t="s">
        <v>820</v>
      </c>
      <c r="E79" s="27"/>
      <c r="F79" s="47" t="s">
        <v>1245</v>
      </c>
      <c r="G79" s="97">
        <v>9785000337981</v>
      </c>
      <c r="H79" s="176">
        <v>50</v>
      </c>
      <c r="I79" s="131" t="s">
        <v>965</v>
      </c>
      <c r="J79" s="81">
        <v>50</v>
      </c>
      <c r="K79" s="102"/>
      <c r="L79" s="95">
        <f t="shared" si="9"/>
        <v>0</v>
      </c>
      <c r="M79" s="50">
        <f t="shared" si="10"/>
        <v>0</v>
      </c>
    </row>
    <row r="80" spans="1:13" s="2" customFormat="1" ht="118.15" customHeight="1" x14ac:dyDescent="0.25">
      <c r="A80" s="118"/>
      <c r="B80" s="119"/>
      <c r="C80" s="120"/>
      <c r="D80" s="121" t="s">
        <v>1119</v>
      </c>
      <c r="E80" s="122"/>
      <c r="F80" s="123" t="s">
        <v>927</v>
      </c>
      <c r="G80" s="145"/>
      <c r="H80" s="124">
        <v>100</v>
      </c>
      <c r="I80" s="125" t="s">
        <v>829</v>
      </c>
      <c r="J80" s="107">
        <v>50</v>
      </c>
      <c r="K80" s="103"/>
      <c r="L80" s="50"/>
      <c r="M80" s="50"/>
    </row>
    <row r="81" spans="1:13" s="9" customFormat="1" ht="96" customHeight="1" x14ac:dyDescent="0.25">
      <c r="A81" s="7"/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50"/>
      <c r="M81" s="50"/>
    </row>
    <row r="82" spans="1:13" s="2" customFormat="1" ht="59.25" customHeight="1" x14ac:dyDescent="0.25">
      <c r="A82" s="319" t="s">
        <v>1118</v>
      </c>
      <c r="B82" s="320"/>
      <c r="C82" s="320"/>
      <c r="D82" s="320"/>
      <c r="E82" s="320"/>
      <c r="F82" s="320"/>
      <c r="G82" s="320"/>
      <c r="H82" s="320"/>
      <c r="I82" s="320"/>
      <c r="J82" s="321"/>
      <c r="K82" s="91"/>
      <c r="L82" s="95"/>
      <c r="M82" s="50"/>
    </row>
    <row r="83" spans="1:13" s="2" customFormat="1" ht="98.25" customHeight="1" x14ac:dyDescent="0.25">
      <c r="A83" s="283" t="s">
        <v>641</v>
      </c>
      <c r="B83" s="284"/>
      <c r="C83" s="284"/>
      <c r="D83" s="284"/>
      <c r="E83" s="100"/>
      <c r="F83" s="285" t="s">
        <v>1185</v>
      </c>
      <c r="G83" s="285"/>
      <c r="H83" s="285"/>
      <c r="I83" s="285"/>
      <c r="J83" s="286"/>
      <c r="K83" s="162"/>
      <c r="M83" s="50"/>
    </row>
    <row r="84" spans="1:13" s="2" customFormat="1" ht="111.75" customHeight="1" x14ac:dyDescent="0.25">
      <c r="A84" s="4">
        <v>1</v>
      </c>
      <c r="B84" s="13"/>
      <c r="C84" s="138"/>
      <c r="D84" s="34" t="s">
        <v>33</v>
      </c>
      <c r="E84" s="27"/>
      <c r="F84" s="47" t="s">
        <v>553</v>
      </c>
      <c r="G84" s="97">
        <v>9785000337806</v>
      </c>
      <c r="H84" s="164">
        <v>70</v>
      </c>
      <c r="I84" s="70" t="s">
        <v>627</v>
      </c>
      <c r="J84" s="81">
        <v>50</v>
      </c>
      <c r="K84" s="102"/>
      <c r="L84" s="95">
        <f t="shared" ref="L84:L89" si="11">K84*2.85/50</f>
        <v>0</v>
      </c>
      <c r="M84" s="50">
        <f t="shared" ref="M84:M89" si="12">TRUNC(K84/J84,0)*J84</f>
        <v>0</v>
      </c>
    </row>
    <row r="85" spans="1:13" s="2" customFormat="1" ht="111.75" customHeight="1" x14ac:dyDescent="0.25">
      <c r="A85" s="4">
        <f>A84+1</f>
        <v>2</v>
      </c>
      <c r="B85" s="13"/>
      <c r="C85" s="138"/>
      <c r="D85" s="34" t="s">
        <v>34</v>
      </c>
      <c r="E85" s="27"/>
      <c r="F85" s="101" t="s">
        <v>553</v>
      </c>
      <c r="G85" s="97">
        <v>9785000337813</v>
      </c>
      <c r="H85" s="164">
        <v>70</v>
      </c>
      <c r="I85" s="70" t="s">
        <v>627</v>
      </c>
      <c r="J85" s="81">
        <v>50</v>
      </c>
      <c r="K85" s="102"/>
      <c r="L85" s="95">
        <f t="shared" si="11"/>
        <v>0</v>
      </c>
      <c r="M85" s="50">
        <f t="shared" si="12"/>
        <v>0</v>
      </c>
    </row>
    <row r="86" spans="1:13" s="2" customFormat="1" ht="111.75" customHeight="1" x14ac:dyDescent="0.25">
      <c r="A86" s="4">
        <f>A85+1</f>
        <v>3</v>
      </c>
      <c r="B86" s="13"/>
      <c r="C86" s="138"/>
      <c r="D86" s="34" t="s">
        <v>35</v>
      </c>
      <c r="E86" s="27"/>
      <c r="F86" s="101" t="s">
        <v>553</v>
      </c>
      <c r="G86" s="97">
        <v>9785000337820</v>
      </c>
      <c r="H86" s="164">
        <v>70</v>
      </c>
      <c r="I86" s="70" t="s">
        <v>627</v>
      </c>
      <c r="J86" s="81">
        <v>50</v>
      </c>
      <c r="K86" s="102"/>
      <c r="L86" s="95">
        <f t="shared" si="11"/>
        <v>0</v>
      </c>
      <c r="M86" s="50">
        <f t="shared" si="12"/>
        <v>0</v>
      </c>
    </row>
    <row r="87" spans="1:13" s="2" customFormat="1" ht="111.75" customHeight="1" x14ac:dyDescent="0.25">
      <c r="A87" s="4">
        <f>A86+1</f>
        <v>4</v>
      </c>
      <c r="B87" s="13"/>
      <c r="C87" s="138"/>
      <c r="D87" s="34" t="s">
        <v>36</v>
      </c>
      <c r="E87" s="27"/>
      <c r="F87" s="101" t="s">
        <v>553</v>
      </c>
      <c r="G87" s="97">
        <v>9785000337837</v>
      </c>
      <c r="H87" s="164">
        <v>70</v>
      </c>
      <c r="I87" s="70" t="s">
        <v>627</v>
      </c>
      <c r="J87" s="81">
        <v>50</v>
      </c>
      <c r="K87" s="102"/>
      <c r="L87" s="95">
        <f t="shared" si="11"/>
        <v>0</v>
      </c>
      <c r="M87" s="50">
        <f t="shared" si="12"/>
        <v>0</v>
      </c>
    </row>
    <row r="88" spans="1:13" s="9" customFormat="1" ht="111.75" customHeight="1" x14ac:dyDescent="0.25">
      <c r="A88" s="4">
        <f>A87+1</f>
        <v>5</v>
      </c>
      <c r="B88" s="13"/>
      <c r="C88" s="138"/>
      <c r="D88" s="34" t="s">
        <v>37</v>
      </c>
      <c r="E88" s="27"/>
      <c r="F88" s="47" t="s">
        <v>553</v>
      </c>
      <c r="G88" s="97">
        <v>9785000337790</v>
      </c>
      <c r="H88" s="164">
        <v>70</v>
      </c>
      <c r="I88" s="70" t="s">
        <v>627</v>
      </c>
      <c r="J88" s="81">
        <v>50</v>
      </c>
      <c r="K88" s="102"/>
      <c r="L88" s="95">
        <f t="shared" si="11"/>
        <v>0</v>
      </c>
      <c r="M88" s="50">
        <f t="shared" si="12"/>
        <v>0</v>
      </c>
    </row>
    <row r="89" spans="1:13" s="9" customFormat="1" ht="111.75" customHeight="1" x14ac:dyDescent="0.25">
      <c r="A89" s="4">
        <f>A88+1</f>
        <v>6</v>
      </c>
      <c r="B89" s="13"/>
      <c r="C89" s="138"/>
      <c r="D89" s="34" t="s">
        <v>38</v>
      </c>
      <c r="E89" s="27"/>
      <c r="F89" s="47" t="s">
        <v>553</v>
      </c>
      <c r="G89" s="97">
        <v>9785000337844</v>
      </c>
      <c r="H89" s="164">
        <v>70</v>
      </c>
      <c r="I89" s="70" t="s">
        <v>627</v>
      </c>
      <c r="J89" s="81">
        <v>50</v>
      </c>
      <c r="K89" s="102"/>
      <c r="L89" s="95">
        <f t="shared" si="11"/>
        <v>0</v>
      </c>
      <c r="M89" s="50">
        <f t="shared" si="12"/>
        <v>0</v>
      </c>
    </row>
    <row r="90" spans="1:13" s="2" customFormat="1" ht="90" customHeight="1" x14ac:dyDescent="0.25">
      <c r="A90" s="283" t="s">
        <v>643</v>
      </c>
      <c r="B90" s="284"/>
      <c r="C90" s="284"/>
      <c r="D90" s="284"/>
      <c r="E90" s="100"/>
      <c r="F90" s="325" t="s">
        <v>1037</v>
      </c>
      <c r="G90" s="325"/>
      <c r="H90" s="325"/>
      <c r="I90" s="325"/>
      <c r="J90" s="326"/>
      <c r="K90" s="108"/>
      <c r="M90" s="50"/>
    </row>
    <row r="91" spans="1:13" s="2" customFormat="1" ht="111.75" customHeight="1" x14ac:dyDescent="0.25">
      <c r="A91" s="4">
        <v>1</v>
      </c>
      <c r="B91" s="13"/>
      <c r="C91" s="138"/>
      <c r="D91" s="34" t="s">
        <v>33</v>
      </c>
      <c r="E91" s="27"/>
      <c r="F91" s="47" t="s">
        <v>555</v>
      </c>
      <c r="G91" s="97">
        <v>9785000337691</v>
      </c>
      <c r="H91" s="164">
        <v>84</v>
      </c>
      <c r="I91" s="70" t="s">
        <v>627</v>
      </c>
      <c r="J91" s="81">
        <v>20</v>
      </c>
      <c r="K91" s="87"/>
      <c r="L91" s="95">
        <f>K91*3/20</f>
        <v>0</v>
      </c>
      <c r="M91" s="50">
        <f>TRUNC(K91/J91,0)*J91</f>
        <v>0</v>
      </c>
    </row>
    <row r="92" spans="1:13" s="2" customFormat="1" ht="111.75" customHeight="1" x14ac:dyDescent="0.25">
      <c r="A92" s="4">
        <f>A91+1</f>
        <v>2</v>
      </c>
      <c r="B92" s="13"/>
      <c r="C92" s="138"/>
      <c r="D92" s="34" t="s">
        <v>34</v>
      </c>
      <c r="E92" s="27"/>
      <c r="F92" s="47" t="s">
        <v>555</v>
      </c>
      <c r="G92" s="97">
        <v>9785000337714</v>
      </c>
      <c r="H92" s="164">
        <v>84</v>
      </c>
      <c r="I92" s="70" t="s">
        <v>627</v>
      </c>
      <c r="J92" s="81">
        <v>20</v>
      </c>
      <c r="K92" s="87"/>
      <c r="L92" s="95">
        <f>K92*3/20</f>
        <v>0</v>
      </c>
      <c r="M92" s="50">
        <f>TRUNC(K92/J92,0)*J92</f>
        <v>0</v>
      </c>
    </row>
    <row r="93" spans="1:13" s="9" customFormat="1" ht="111.75" customHeight="1" x14ac:dyDescent="0.25">
      <c r="A93" s="4">
        <f>A92+1</f>
        <v>3</v>
      </c>
      <c r="B93" s="13"/>
      <c r="C93" s="138"/>
      <c r="D93" s="34" t="s">
        <v>37</v>
      </c>
      <c r="E93" s="27"/>
      <c r="F93" s="47" t="s">
        <v>555</v>
      </c>
      <c r="G93" s="97">
        <v>9785000337707</v>
      </c>
      <c r="H93" s="164">
        <v>84</v>
      </c>
      <c r="I93" s="70" t="s">
        <v>627</v>
      </c>
      <c r="J93" s="81">
        <v>20</v>
      </c>
      <c r="K93" s="87"/>
      <c r="L93" s="95">
        <f>K93*3/20</f>
        <v>0</v>
      </c>
      <c r="M93" s="50">
        <f>TRUNC(K93/J93,0)*J93</f>
        <v>0</v>
      </c>
    </row>
    <row r="94" spans="1:13" s="9" customFormat="1" ht="111.75" customHeight="1" x14ac:dyDescent="0.25">
      <c r="A94" s="4">
        <f>A93+1</f>
        <v>4</v>
      </c>
      <c r="B94" s="13"/>
      <c r="C94" s="138"/>
      <c r="D94" s="34" t="s">
        <v>38</v>
      </c>
      <c r="E94" s="27"/>
      <c r="F94" s="47" t="s">
        <v>555</v>
      </c>
      <c r="G94" s="97">
        <v>9785000337721</v>
      </c>
      <c r="H94" s="164">
        <v>84</v>
      </c>
      <c r="I94" s="70" t="s">
        <v>627</v>
      </c>
      <c r="J94" s="81">
        <v>20</v>
      </c>
      <c r="K94" s="87"/>
      <c r="L94" s="95">
        <f>K94*3/20</f>
        <v>0</v>
      </c>
      <c r="M94" s="50">
        <f>TRUNC(K94/J94,0)*J94</f>
        <v>0</v>
      </c>
    </row>
    <row r="95" spans="1:13" s="2" customFormat="1" ht="100.5" customHeight="1" x14ac:dyDescent="0.25">
      <c r="A95" s="283" t="s">
        <v>1040</v>
      </c>
      <c r="B95" s="284"/>
      <c r="C95" s="284"/>
      <c r="D95" s="284"/>
      <c r="E95" s="100"/>
      <c r="F95" s="325" t="s">
        <v>1036</v>
      </c>
      <c r="G95" s="325"/>
      <c r="H95" s="325"/>
      <c r="I95" s="325"/>
      <c r="J95" s="326"/>
      <c r="K95" s="108"/>
      <c r="M95" s="50"/>
    </row>
    <row r="96" spans="1:13" s="2" customFormat="1" ht="111.75" customHeight="1" x14ac:dyDescent="0.25">
      <c r="A96" s="4">
        <v>1</v>
      </c>
      <c r="B96" s="13"/>
      <c r="C96" s="138"/>
      <c r="D96" s="34" t="s">
        <v>33</v>
      </c>
      <c r="E96" s="27"/>
      <c r="F96" s="47" t="s">
        <v>554</v>
      </c>
      <c r="G96" s="97">
        <v>9785000337769</v>
      </c>
      <c r="H96" s="164">
        <v>62</v>
      </c>
      <c r="I96" s="70" t="s">
        <v>627</v>
      </c>
      <c r="J96" s="81">
        <v>15</v>
      </c>
      <c r="K96" s="87"/>
      <c r="L96" s="95">
        <f t="shared" ref="L96:L101" si="13">K96*1.94/15</f>
        <v>0</v>
      </c>
      <c r="M96" s="50">
        <f t="shared" ref="M96:M101" si="14">TRUNC(K96/J96,0)*J96</f>
        <v>0</v>
      </c>
    </row>
    <row r="97" spans="1:13" s="2" customFormat="1" ht="111.75" customHeight="1" x14ac:dyDescent="0.25">
      <c r="A97" s="4">
        <f>A96+1</f>
        <v>2</v>
      </c>
      <c r="B97" s="13"/>
      <c r="C97" s="138"/>
      <c r="D97" s="34" t="s">
        <v>34</v>
      </c>
      <c r="E97" s="27"/>
      <c r="F97" s="47" t="s">
        <v>554</v>
      </c>
      <c r="G97" s="97">
        <v>9785000337738</v>
      </c>
      <c r="H97" s="164">
        <v>62</v>
      </c>
      <c r="I97" s="70" t="s">
        <v>627</v>
      </c>
      <c r="J97" s="81">
        <v>15</v>
      </c>
      <c r="K97" s="87"/>
      <c r="L97" s="95">
        <f t="shared" si="13"/>
        <v>0</v>
      </c>
      <c r="M97" s="50">
        <f t="shared" si="14"/>
        <v>0</v>
      </c>
    </row>
    <row r="98" spans="1:13" s="2" customFormat="1" ht="111.75" customHeight="1" x14ac:dyDescent="0.25">
      <c r="A98" s="4">
        <f>A97+1</f>
        <v>3</v>
      </c>
      <c r="B98" s="13"/>
      <c r="C98" s="138"/>
      <c r="D98" s="34" t="s">
        <v>35</v>
      </c>
      <c r="E98" s="27"/>
      <c r="F98" s="47" t="s">
        <v>554</v>
      </c>
      <c r="G98" s="97">
        <v>9785000337783</v>
      </c>
      <c r="H98" s="164">
        <v>62</v>
      </c>
      <c r="I98" s="70" t="s">
        <v>627</v>
      </c>
      <c r="J98" s="81">
        <v>15</v>
      </c>
      <c r="K98" s="87"/>
      <c r="L98" s="95">
        <f t="shared" si="13"/>
        <v>0</v>
      </c>
      <c r="M98" s="50">
        <f t="shared" si="14"/>
        <v>0</v>
      </c>
    </row>
    <row r="99" spans="1:13" s="2" customFormat="1" ht="111.75" customHeight="1" x14ac:dyDescent="0.25">
      <c r="A99" s="4">
        <f>A98+1</f>
        <v>4</v>
      </c>
      <c r="B99" s="13"/>
      <c r="C99" s="138"/>
      <c r="D99" s="34" t="s">
        <v>36</v>
      </c>
      <c r="E99" s="27"/>
      <c r="F99" s="47" t="s">
        <v>554</v>
      </c>
      <c r="G99" s="97">
        <v>9785000337752</v>
      </c>
      <c r="H99" s="164">
        <v>62</v>
      </c>
      <c r="I99" s="70" t="s">
        <v>627</v>
      </c>
      <c r="J99" s="81">
        <v>15</v>
      </c>
      <c r="K99" s="87"/>
      <c r="L99" s="95">
        <f t="shared" si="13"/>
        <v>0</v>
      </c>
      <c r="M99" s="50">
        <f t="shared" si="14"/>
        <v>0</v>
      </c>
    </row>
    <row r="100" spans="1:13" s="9" customFormat="1" ht="111.75" customHeight="1" x14ac:dyDescent="0.25">
      <c r="A100" s="4">
        <f>A99+1</f>
        <v>5</v>
      </c>
      <c r="B100" s="13"/>
      <c r="C100" s="138"/>
      <c r="D100" s="34" t="s">
        <v>37</v>
      </c>
      <c r="E100" s="27"/>
      <c r="F100" s="47" t="s">
        <v>554</v>
      </c>
      <c r="G100" s="97">
        <v>9785000337776</v>
      </c>
      <c r="H100" s="164">
        <v>62</v>
      </c>
      <c r="I100" s="70" t="s">
        <v>627</v>
      </c>
      <c r="J100" s="81">
        <v>15</v>
      </c>
      <c r="K100" s="87"/>
      <c r="L100" s="95">
        <f t="shared" si="13"/>
        <v>0</v>
      </c>
      <c r="M100" s="50">
        <f t="shared" si="14"/>
        <v>0</v>
      </c>
    </row>
    <row r="101" spans="1:13" s="9" customFormat="1" ht="111.75" customHeight="1" x14ac:dyDescent="0.25">
      <c r="A101" s="4">
        <f>A100+1</f>
        <v>6</v>
      </c>
      <c r="B101" s="13"/>
      <c r="C101" s="138"/>
      <c r="D101" s="34" t="s">
        <v>38</v>
      </c>
      <c r="E101" s="27"/>
      <c r="F101" s="47" t="s">
        <v>554</v>
      </c>
      <c r="G101" s="97">
        <v>9785000337745</v>
      </c>
      <c r="H101" s="164">
        <v>62</v>
      </c>
      <c r="I101" s="70" t="s">
        <v>627</v>
      </c>
      <c r="J101" s="81">
        <v>15</v>
      </c>
      <c r="K101" s="87"/>
      <c r="L101" s="95">
        <f t="shared" si="13"/>
        <v>0</v>
      </c>
      <c r="M101" s="50">
        <f t="shared" si="14"/>
        <v>0</v>
      </c>
    </row>
    <row r="102" spans="1:13" s="2" customFormat="1" ht="71.25" customHeight="1" x14ac:dyDescent="0.25">
      <c r="A102" s="283" t="s">
        <v>647</v>
      </c>
      <c r="B102" s="284"/>
      <c r="C102" s="284"/>
      <c r="D102" s="284"/>
      <c r="E102" s="100"/>
      <c r="F102" s="325" t="s">
        <v>1038</v>
      </c>
      <c r="G102" s="325"/>
      <c r="H102" s="325"/>
      <c r="I102" s="325"/>
      <c r="J102" s="326"/>
      <c r="K102" s="108"/>
      <c r="M102" s="50"/>
    </row>
    <row r="103" spans="1:13" s="2" customFormat="1" ht="71.25" customHeight="1" x14ac:dyDescent="0.25">
      <c r="A103" s="4">
        <v>1</v>
      </c>
      <c r="B103" s="13"/>
      <c r="C103" s="138"/>
      <c r="D103" s="34" t="s">
        <v>34</v>
      </c>
      <c r="E103" s="27"/>
      <c r="F103" s="47" t="s">
        <v>555</v>
      </c>
      <c r="G103" s="97">
        <v>9785000337653</v>
      </c>
      <c r="H103" s="164">
        <v>70</v>
      </c>
      <c r="I103" s="70" t="s">
        <v>627</v>
      </c>
      <c r="J103" s="81">
        <v>30</v>
      </c>
      <c r="K103" s="87"/>
      <c r="L103" s="95">
        <f>K103*2.1/30</f>
        <v>0</v>
      </c>
      <c r="M103" s="50">
        <f>TRUNC(K103/J103,0)*J103</f>
        <v>0</v>
      </c>
    </row>
    <row r="104" spans="1:13" s="2" customFormat="1" ht="71.25" customHeight="1" x14ac:dyDescent="0.25">
      <c r="A104" s="4">
        <f>A103+1</f>
        <v>2</v>
      </c>
      <c r="B104" s="13"/>
      <c r="C104" s="138"/>
      <c r="D104" s="34" t="s">
        <v>36</v>
      </c>
      <c r="E104" s="27"/>
      <c r="F104" s="47" t="s">
        <v>555</v>
      </c>
      <c r="G104" s="97">
        <v>9785000337677</v>
      </c>
      <c r="H104" s="164">
        <v>70</v>
      </c>
      <c r="I104" s="70" t="s">
        <v>627</v>
      </c>
      <c r="J104" s="81">
        <v>30</v>
      </c>
      <c r="K104" s="87"/>
      <c r="L104" s="95">
        <f>K104*2.1/30</f>
        <v>0</v>
      </c>
      <c r="M104" s="50">
        <f>TRUNC(K104/J104,0)*J104</f>
        <v>0</v>
      </c>
    </row>
    <row r="105" spans="1:13" s="2" customFormat="1" ht="71.25" customHeight="1" x14ac:dyDescent="0.25">
      <c r="A105" s="4">
        <f>A104+1</f>
        <v>3</v>
      </c>
      <c r="B105" s="13"/>
      <c r="C105" s="138"/>
      <c r="D105" s="34" t="s">
        <v>37</v>
      </c>
      <c r="E105" s="27"/>
      <c r="F105" s="47" t="s">
        <v>555</v>
      </c>
      <c r="G105" s="97">
        <v>9785000337684</v>
      </c>
      <c r="H105" s="164">
        <v>70</v>
      </c>
      <c r="I105" s="70" t="s">
        <v>627</v>
      </c>
      <c r="J105" s="81">
        <v>30</v>
      </c>
      <c r="K105" s="87"/>
      <c r="L105" s="95">
        <f>K105*2.1/30</f>
        <v>0</v>
      </c>
      <c r="M105" s="50">
        <f>TRUNC(K105/J105,0)*J105</f>
        <v>0</v>
      </c>
    </row>
    <row r="106" spans="1:13" s="2" customFormat="1" ht="77.25" customHeight="1" x14ac:dyDescent="0.25">
      <c r="A106" s="4">
        <f>A105+1</f>
        <v>4</v>
      </c>
      <c r="B106" s="13"/>
      <c r="C106" s="138"/>
      <c r="D106" s="34" t="s">
        <v>38</v>
      </c>
      <c r="E106" s="27"/>
      <c r="F106" s="47" t="s">
        <v>555</v>
      </c>
      <c r="G106" s="97">
        <v>9785000337660</v>
      </c>
      <c r="H106" s="164">
        <v>70</v>
      </c>
      <c r="I106" s="70" t="s">
        <v>627</v>
      </c>
      <c r="J106" s="81">
        <v>30</v>
      </c>
      <c r="K106" s="86"/>
      <c r="L106" s="95">
        <f>K106*2.1/30</f>
        <v>0</v>
      </c>
      <c r="M106" s="50">
        <f>TRUNC(K106/J106,0)*J106</f>
        <v>0</v>
      </c>
    </row>
    <row r="107" spans="1:13" s="2" customFormat="1" ht="77.25" customHeight="1" x14ac:dyDescent="0.25">
      <c r="A107" s="283" t="s">
        <v>649</v>
      </c>
      <c r="B107" s="284"/>
      <c r="C107" s="284"/>
      <c r="D107" s="284"/>
      <c r="E107" s="104"/>
      <c r="F107" s="310" t="s">
        <v>1186</v>
      </c>
      <c r="G107" s="310"/>
      <c r="H107" s="310"/>
      <c r="I107" s="310"/>
      <c r="J107" s="311"/>
      <c r="K107" s="162"/>
      <c r="M107" s="95"/>
    </row>
    <row r="108" spans="1:13" s="2" customFormat="1" ht="111.75" customHeight="1" x14ac:dyDescent="0.25">
      <c r="A108" s="4">
        <v>1</v>
      </c>
      <c r="B108" s="13"/>
      <c r="C108" s="138"/>
      <c r="D108" s="34" t="s">
        <v>39</v>
      </c>
      <c r="E108" s="27"/>
      <c r="F108" s="47" t="s">
        <v>556</v>
      </c>
      <c r="G108" s="97">
        <v>9785000337592</v>
      </c>
      <c r="H108" s="164">
        <v>57</v>
      </c>
      <c r="I108" s="70" t="s">
        <v>628</v>
      </c>
      <c r="J108" s="81">
        <v>50</v>
      </c>
      <c r="K108" s="102"/>
      <c r="L108" s="95">
        <f t="shared" ref="L108:L113" si="15">K108*2/50</f>
        <v>0</v>
      </c>
      <c r="M108" s="50">
        <f t="shared" ref="M108:M113" si="16">TRUNC(K108/J108,0)*J108</f>
        <v>0</v>
      </c>
    </row>
    <row r="109" spans="1:13" s="2" customFormat="1" ht="111.75" customHeight="1" x14ac:dyDescent="0.25">
      <c r="A109" s="4">
        <f>A108+1</f>
        <v>2</v>
      </c>
      <c r="B109" s="13"/>
      <c r="C109" s="138"/>
      <c r="D109" s="34" t="s">
        <v>34</v>
      </c>
      <c r="E109" s="27"/>
      <c r="F109" s="47" t="s">
        <v>556</v>
      </c>
      <c r="G109" s="97">
        <v>9785000337608</v>
      </c>
      <c r="H109" s="164">
        <v>57</v>
      </c>
      <c r="I109" s="70" t="s">
        <v>628</v>
      </c>
      <c r="J109" s="81">
        <v>50</v>
      </c>
      <c r="K109" s="102"/>
      <c r="L109" s="95">
        <f t="shared" si="15"/>
        <v>0</v>
      </c>
      <c r="M109" s="50">
        <f t="shared" si="16"/>
        <v>0</v>
      </c>
    </row>
    <row r="110" spans="1:13" s="2" customFormat="1" ht="111.75" customHeight="1" x14ac:dyDescent="0.25">
      <c r="A110" s="4">
        <f>A109+1</f>
        <v>3</v>
      </c>
      <c r="B110" s="13"/>
      <c r="C110" s="138"/>
      <c r="D110" s="34" t="s">
        <v>38</v>
      </c>
      <c r="E110" s="27"/>
      <c r="F110" s="47" t="s">
        <v>556</v>
      </c>
      <c r="G110" s="97">
        <v>9785000337615</v>
      </c>
      <c r="H110" s="164">
        <v>57</v>
      </c>
      <c r="I110" s="70" t="s">
        <v>628</v>
      </c>
      <c r="J110" s="81">
        <v>50</v>
      </c>
      <c r="K110" s="102"/>
      <c r="L110" s="95">
        <f t="shared" si="15"/>
        <v>0</v>
      </c>
      <c r="M110" s="50">
        <f t="shared" si="16"/>
        <v>0</v>
      </c>
    </row>
    <row r="111" spans="1:13" s="2" customFormat="1" ht="111.75" customHeight="1" x14ac:dyDescent="0.25">
      <c r="A111" s="4">
        <f>A110+1</f>
        <v>4</v>
      </c>
      <c r="B111" s="13"/>
      <c r="C111" s="138"/>
      <c r="D111" s="34" t="s">
        <v>36</v>
      </c>
      <c r="E111" s="27"/>
      <c r="F111" s="47" t="s">
        <v>556</v>
      </c>
      <c r="G111" s="97">
        <v>9785000337622</v>
      </c>
      <c r="H111" s="164">
        <v>57</v>
      </c>
      <c r="I111" s="70" t="s">
        <v>628</v>
      </c>
      <c r="J111" s="81">
        <v>50</v>
      </c>
      <c r="K111" s="102"/>
      <c r="L111" s="95">
        <f t="shared" si="15"/>
        <v>0</v>
      </c>
      <c r="M111" s="50">
        <f t="shared" si="16"/>
        <v>0</v>
      </c>
    </row>
    <row r="112" spans="1:13" s="2" customFormat="1" ht="111.75" customHeight="1" x14ac:dyDescent="0.25">
      <c r="A112" s="4">
        <f>A111+1</f>
        <v>5</v>
      </c>
      <c r="B112" s="13"/>
      <c r="C112" s="138"/>
      <c r="D112" s="34" t="s">
        <v>33</v>
      </c>
      <c r="E112" s="27"/>
      <c r="F112" s="47" t="s">
        <v>556</v>
      </c>
      <c r="G112" s="97">
        <v>9785000337639</v>
      </c>
      <c r="H112" s="164">
        <v>57</v>
      </c>
      <c r="I112" s="70" t="s">
        <v>628</v>
      </c>
      <c r="J112" s="81">
        <v>50</v>
      </c>
      <c r="K112" s="102"/>
      <c r="L112" s="95">
        <f t="shared" si="15"/>
        <v>0</v>
      </c>
      <c r="M112" s="50">
        <f t="shared" si="16"/>
        <v>0</v>
      </c>
    </row>
    <row r="113" spans="1:13" s="2" customFormat="1" ht="111.75" customHeight="1" x14ac:dyDescent="0.25">
      <c r="A113" s="4">
        <f>A112+1</f>
        <v>6</v>
      </c>
      <c r="B113" s="13"/>
      <c r="C113" s="138"/>
      <c r="D113" s="34" t="s">
        <v>37</v>
      </c>
      <c r="E113" s="27"/>
      <c r="F113" s="47" t="s">
        <v>556</v>
      </c>
      <c r="G113" s="97">
        <v>9785000337646</v>
      </c>
      <c r="H113" s="164">
        <v>57</v>
      </c>
      <c r="I113" s="70" t="s">
        <v>628</v>
      </c>
      <c r="J113" s="81">
        <v>50</v>
      </c>
      <c r="K113" s="102"/>
      <c r="L113" s="95">
        <f t="shared" si="15"/>
        <v>0</v>
      </c>
      <c r="M113" s="50">
        <f t="shared" si="16"/>
        <v>0</v>
      </c>
    </row>
    <row r="114" spans="1:13" s="2" customFormat="1" ht="81" customHeight="1" x14ac:dyDescent="0.25">
      <c r="A114" s="283" t="s">
        <v>650</v>
      </c>
      <c r="B114" s="284"/>
      <c r="C114" s="284"/>
      <c r="D114" s="284"/>
      <c r="E114" s="197"/>
      <c r="F114" s="285" t="s">
        <v>651</v>
      </c>
      <c r="G114" s="285"/>
      <c r="H114" s="285"/>
      <c r="I114" s="285"/>
      <c r="J114" s="286"/>
      <c r="K114" s="108"/>
      <c r="M114" s="50"/>
    </row>
    <row r="115" spans="1:13" s="2" customFormat="1" ht="111.75" customHeight="1" x14ac:dyDescent="0.25">
      <c r="A115" s="4">
        <v>1</v>
      </c>
      <c r="B115" s="13"/>
      <c r="C115" s="138"/>
      <c r="D115" s="34" t="s">
        <v>40</v>
      </c>
      <c r="E115" s="43" t="s">
        <v>552</v>
      </c>
      <c r="F115" s="48"/>
      <c r="G115" s="97">
        <v>9785000337509</v>
      </c>
      <c r="H115" s="187">
        <v>28</v>
      </c>
      <c r="I115" s="70" t="s">
        <v>627</v>
      </c>
      <c r="J115" s="81">
        <v>50</v>
      </c>
      <c r="K115" s="102"/>
      <c r="L115" s="95">
        <f t="shared" ref="L115:L120" si="17">K115*1.75/50</f>
        <v>0</v>
      </c>
      <c r="M115" s="50">
        <f t="shared" ref="M115:M120" si="18">TRUNC(K115/J115,0)*J115</f>
        <v>0</v>
      </c>
    </row>
    <row r="116" spans="1:13" s="2" customFormat="1" ht="111.75" customHeight="1" x14ac:dyDescent="0.25">
      <c r="A116" s="4">
        <f>A115+1</f>
        <v>2</v>
      </c>
      <c r="B116" s="13"/>
      <c r="C116" s="138"/>
      <c r="D116" s="34" t="s">
        <v>41</v>
      </c>
      <c r="E116" s="43" t="s">
        <v>552</v>
      </c>
      <c r="F116" s="48"/>
      <c r="G116" s="97">
        <v>9785000337530</v>
      </c>
      <c r="H116" s="187">
        <v>28</v>
      </c>
      <c r="I116" s="70" t="s">
        <v>627</v>
      </c>
      <c r="J116" s="81">
        <v>50</v>
      </c>
      <c r="K116" s="102"/>
      <c r="L116" s="95">
        <f t="shared" si="17"/>
        <v>0</v>
      </c>
      <c r="M116" s="50">
        <f t="shared" si="18"/>
        <v>0</v>
      </c>
    </row>
    <row r="117" spans="1:13" s="2" customFormat="1" ht="111.75" customHeight="1" x14ac:dyDescent="0.25">
      <c r="A117" s="4">
        <f t="shared" ref="A117:A120" si="19">A116+1</f>
        <v>3</v>
      </c>
      <c r="B117" s="13"/>
      <c r="C117" s="138"/>
      <c r="D117" s="34" t="s">
        <v>38</v>
      </c>
      <c r="E117" s="43" t="s">
        <v>552</v>
      </c>
      <c r="F117" s="48"/>
      <c r="G117" s="97">
        <v>9785000337547</v>
      </c>
      <c r="H117" s="187">
        <v>28</v>
      </c>
      <c r="I117" s="70" t="s">
        <v>627</v>
      </c>
      <c r="J117" s="81">
        <v>50</v>
      </c>
      <c r="K117" s="102"/>
      <c r="L117" s="95">
        <f t="shared" si="17"/>
        <v>0</v>
      </c>
      <c r="M117" s="50">
        <f t="shared" si="18"/>
        <v>0</v>
      </c>
    </row>
    <row r="118" spans="1:13" s="2" customFormat="1" ht="111.75" customHeight="1" x14ac:dyDescent="0.25">
      <c r="A118" s="4">
        <f t="shared" si="19"/>
        <v>4</v>
      </c>
      <c r="B118" s="13"/>
      <c r="C118" s="138"/>
      <c r="D118" s="34" t="s">
        <v>42</v>
      </c>
      <c r="E118" s="43" t="s">
        <v>552</v>
      </c>
      <c r="F118" s="53"/>
      <c r="G118" s="97">
        <v>9785000337554</v>
      </c>
      <c r="H118" s="187">
        <v>28</v>
      </c>
      <c r="I118" s="70" t="s">
        <v>627</v>
      </c>
      <c r="J118" s="81">
        <v>50</v>
      </c>
      <c r="K118" s="102"/>
      <c r="L118" s="95">
        <f t="shared" si="17"/>
        <v>0</v>
      </c>
      <c r="M118" s="50">
        <f t="shared" si="18"/>
        <v>0</v>
      </c>
    </row>
    <row r="119" spans="1:13" s="2" customFormat="1" ht="111.75" customHeight="1" x14ac:dyDescent="0.25">
      <c r="A119" s="4">
        <f t="shared" si="19"/>
        <v>5</v>
      </c>
      <c r="B119" s="13"/>
      <c r="C119" s="138"/>
      <c r="D119" s="34" t="s">
        <v>35</v>
      </c>
      <c r="E119" s="43" t="s">
        <v>552</v>
      </c>
      <c r="F119" s="48"/>
      <c r="G119" s="97">
        <v>9785000337578</v>
      </c>
      <c r="H119" s="187">
        <v>28</v>
      </c>
      <c r="I119" s="70" t="s">
        <v>627</v>
      </c>
      <c r="J119" s="81">
        <v>50</v>
      </c>
      <c r="K119" s="102"/>
      <c r="L119" s="95">
        <f t="shared" si="17"/>
        <v>0</v>
      </c>
      <c r="M119" s="50">
        <f t="shared" si="18"/>
        <v>0</v>
      </c>
    </row>
    <row r="120" spans="1:13" s="2" customFormat="1" ht="111.75" customHeight="1" x14ac:dyDescent="0.25">
      <c r="A120" s="4">
        <f t="shared" si="19"/>
        <v>6</v>
      </c>
      <c r="B120" s="13"/>
      <c r="C120" s="138"/>
      <c r="D120" s="34" t="s">
        <v>33</v>
      </c>
      <c r="E120" s="43" t="s">
        <v>552</v>
      </c>
      <c r="F120" s="48"/>
      <c r="G120" s="97">
        <v>9785000337585</v>
      </c>
      <c r="H120" s="187">
        <v>28</v>
      </c>
      <c r="I120" s="70" t="s">
        <v>627</v>
      </c>
      <c r="J120" s="81">
        <v>50</v>
      </c>
      <c r="K120" s="102"/>
      <c r="L120" s="95">
        <f t="shared" si="17"/>
        <v>0</v>
      </c>
      <c r="M120" s="50">
        <f t="shared" si="18"/>
        <v>0</v>
      </c>
    </row>
    <row r="121" spans="1:13" s="2" customFormat="1" ht="43.5" customHeight="1" x14ac:dyDescent="0.25">
      <c r="A121" s="322" t="s">
        <v>1019</v>
      </c>
      <c r="B121" s="323"/>
      <c r="C121" s="323"/>
      <c r="D121" s="323"/>
      <c r="E121" s="323"/>
      <c r="F121" s="323"/>
      <c r="G121" s="323"/>
      <c r="H121" s="323"/>
      <c r="I121" s="323"/>
      <c r="J121" s="324"/>
      <c r="K121" s="91"/>
      <c r="L121" s="50"/>
      <c r="M121" s="50"/>
    </row>
    <row r="122" spans="1:13" s="2" customFormat="1" ht="64.5" customHeight="1" x14ac:dyDescent="0.25">
      <c r="A122" s="283" t="s">
        <v>1018</v>
      </c>
      <c r="B122" s="284"/>
      <c r="C122" s="284"/>
      <c r="D122" s="284"/>
      <c r="E122" s="153"/>
      <c r="F122" s="285" t="s">
        <v>1033</v>
      </c>
      <c r="G122" s="285"/>
      <c r="H122" s="285"/>
      <c r="I122" s="285"/>
      <c r="J122" s="285"/>
      <c r="K122" s="158"/>
      <c r="M122" s="50"/>
    </row>
    <row r="123" spans="1:13" s="2" customFormat="1" ht="108.75" customHeight="1" x14ac:dyDescent="0.25">
      <c r="A123" s="4">
        <v>1</v>
      </c>
      <c r="B123" s="13"/>
      <c r="C123" s="138"/>
      <c r="D123" s="161" t="s">
        <v>918</v>
      </c>
      <c r="E123" s="27"/>
      <c r="F123" s="47" t="s">
        <v>1021</v>
      </c>
      <c r="G123" s="97">
        <v>9785000338629</v>
      </c>
      <c r="H123" s="63">
        <v>48</v>
      </c>
      <c r="I123" s="131" t="s">
        <v>1097</v>
      </c>
      <c r="J123" s="132">
        <v>50</v>
      </c>
      <c r="K123" s="102"/>
      <c r="L123" s="95">
        <f>K123*2/50</f>
        <v>0</v>
      </c>
      <c r="M123" s="50">
        <f>TRUNC(K123/J123,0)*J123</f>
        <v>0</v>
      </c>
    </row>
    <row r="124" spans="1:13" s="2" customFormat="1" ht="108.75" customHeight="1" x14ac:dyDescent="0.25">
      <c r="A124" s="4">
        <f>A123+1</f>
        <v>2</v>
      </c>
      <c r="B124" s="13"/>
      <c r="C124" s="138"/>
      <c r="D124" s="161" t="s">
        <v>1022</v>
      </c>
      <c r="E124" s="27"/>
      <c r="F124" s="47" t="s">
        <v>1021</v>
      </c>
      <c r="G124" s="97">
        <v>9785000338612</v>
      </c>
      <c r="H124" s="63">
        <v>48</v>
      </c>
      <c r="I124" s="131" t="s">
        <v>1097</v>
      </c>
      <c r="J124" s="132">
        <v>50</v>
      </c>
      <c r="K124" s="102"/>
      <c r="L124" s="95">
        <f>K124*2/50</f>
        <v>0</v>
      </c>
      <c r="M124" s="50">
        <f>TRUNC(K124/J124,0)*J124</f>
        <v>0</v>
      </c>
    </row>
    <row r="125" spans="1:13" s="2" customFormat="1" ht="108.75" customHeight="1" x14ac:dyDescent="0.25">
      <c r="A125" s="4">
        <f>A124+1</f>
        <v>3</v>
      </c>
      <c r="B125" s="13"/>
      <c r="C125" s="138"/>
      <c r="D125" s="161" t="s">
        <v>454</v>
      </c>
      <c r="E125" s="43" t="s">
        <v>552</v>
      </c>
      <c r="F125" s="47" t="s">
        <v>1021</v>
      </c>
      <c r="G125" s="97">
        <v>9785000338643</v>
      </c>
      <c r="H125" s="63">
        <v>48</v>
      </c>
      <c r="I125" s="131" t="s">
        <v>1097</v>
      </c>
      <c r="J125" s="132">
        <v>50</v>
      </c>
      <c r="K125" s="102"/>
      <c r="L125" s="95">
        <f>K125*2/50</f>
        <v>0</v>
      </c>
      <c r="M125" s="50">
        <f>TRUNC(K125/J125,0)*J125</f>
        <v>0</v>
      </c>
    </row>
    <row r="126" spans="1:13" s="2" customFormat="1" ht="108.75" customHeight="1" x14ac:dyDescent="0.25">
      <c r="A126" s="4">
        <f>A125+1</f>
        <v>4</v>
      </c>
      <c r="B126" s="13"/>
      <c r="C126" s="138"/>
      <c r="D126" s="161" t="s">
        <v>1023</v>
      </c>
      <c r="E126" s="27"/>
      <c r="F126" s="47" t="s">
        <v>1021</v>
      </c>
      <c r="G126" s="97">
        <v>9785000338636</v>
      </c>
      <c r="H126" s="63">
        <v>48</v>
      </c>
      <c r="I126" s="131" t="s">
        <v>1097</v>
      </c>
      <c r="J126" s="132">
        <v>50</v>
      </c>
      <c r="K126" s="102"/>
      <c r="L126" s="95">
        <f>K126*2/50</f>
        <v>0</v>
      </c>
      <c r="M126" s="50">
        <f>TRUNC(K126/J126,0)*J126</f>
        <v>0</v>
      </c>
    </row>
    <row r="127" spans="1:13" s="2" customFormat="1" ht="76.5" customHeight="1" x14ac:dyDescent="0.25">
      <c r="A127" s="283" t="s">
        <v>1035</v>
      </c>
      <c r="B127" s="284"/>
      <c r="C127" s="284"/>
      <c r="D127" s="284"/>
      <c r="E127" s="153"/>
      <c r="F127" s="285" t="s">
        <v>1025</v>
      </c>
      <c r="G127" s="285"/>
      <c r="H127" s="285"/>
      <c r="I127" s="285"/>
      <c r="J127" s="285"/>
      <c r="K127" s="158"/>
      <c r="M127" s="50"/>
    </row>
    <row r="128" spans="1:13" s="2" customFormat="1" ht="108.75" customHeight="1" x14ac:dyDescent="0.25">
      <c r="A128" s="4">
        <v>1</v>
      </c>
      <c r="B128" s="136"/>
      <c r="C128" s="138"/>
      <c r="D128" s="161" t="s">
        <v>1026</v>
      </c>
      <c r="E128" s="27"/>
      <c r="F128" s="47" t="s">
        <v>1031</v>
      </c>
      <c r="G128" s="97">
        <v>9785000338704</v>
      </c>
      <c r="H128" s="63">
        <v>28.5</v>
      </c>
      <c r="I128" s="131" t="s">
        <v>1097</v>
      </c>
      <c r="J128" s="132">
        <v>100</v>
      </c>
      <c r="K128" s="102"/>
      <c r="L128" s="95">
        <f t="shared" ref="L128:L133" si="20">K128*2.2/100</f>
        <v>0</v>
      </c>
      <c r="M128" s="50">
        <f t="shared" ref="M128:M133" si="21">TRUNC(K128/J128,0)*J128</f>
        <v>0</v>
      </c>
    </row>
    <row r="129" spans="1:13" s="2" customFormat="1" ht="108.75" customHeight="1" x14ac:dyDescent="0.25">
      <c r="A129" s="4">
        <f>A128+1</f>
        <v>2</v>
      </c>
      <c r="B129" s="136"/>
      <c r="C129" s="138"/>
      <c r="D129" s="161" t="s">
        <v>1027</v>
      </c>
      <c r="E129" s="27"/>
      <c r="F129" s="47" t="s">
        <v>1031</v>
      </c>
      <c r="G129" s="97">
        <v>9785000338674</v>
      </c>
      <c r="H129" s="63">
        <v>28.5</v>
      </c>
      <c r="I129" s="131" t="s">
        <v>1097</v>
      </c>
      <c r="J129" s="132">
        <v>100</v>
      </c>
      <c r="K129" s="102"/>
      <c r="L129" s="95">
        <f t="shared" si="20"/>
        <v>0</v>
      </c>
      <c r="M129" s="50">
        <f t="shared" si="21"/>
        <v>0</v>
      </c>
    </row>
    <row r="130" spans="1:13" s="2" customFormat="1" ht="108.75" customHeight="1" x14ac:dyDescent="0.25">
      <c r="A130" s="4">
        <f>A129+1</f>
        <v>3</v>
      </c>
      <c r="B130" s="136"/>
      <c r="C130" s="138"/>
      <c r="D130" s="161" t="s">
        <v>1028</v>
      </c>
      <c r="E130" s="27"/>
      <c r="F130" s="47" t="s">
        <v>1031</v>
      </c>
      <c r="G130" s="97">
        <v>9785000338681</v>
      </c>
      <c r="H130" s="63">
        <v>28.5</v>
      </c>
      <c r="I130" s="131" t="s">
        <v>1097</v>
      </c>
      <c r="J130" s="132">
        <v>100</v>
      </c>
      <c r="K130" s="102"/>
      <c r="L130" s="95">
        <f t="shared" si="20"/>
        <v>0</v>
      </c>
      <c r="M130" s="50">
        <f t="shared" si="21"/>
        <v>0</v>
      </c>
    </row>
    <row r="131" spans="1:13" s="2" customFormat="1" ht="108.75" customHeight="1" x14ac:dyDescent="0.25">
      <c r="A131" s="4">
        <f>A130+1</f>
        <v>4</v>
      </c>
      <c r="B131" s="136"/>
      <c r="C131" s="138"/>
      <c r="D131" s="161" t="s">
        <v>43</v>
      </c>
      <c r="E131" s="27"/>
      <c r="F131" s="47" t="s">
        <v>1031</v>
      </c>
      <c r="G131" s="97">
        <v>9785000338698</v>
      </c>
      <c r="H131" s="63">
        <v>28.5</v>
      </c>
      <c r="I131" s="131" t="s">
        <v>1097</v>
      </c>
      <c r="J131" s="132">
        <v>100</v>
      </c>
      <c r="K131" s="102"/>
      <c r="L131" s="95">
        <f t="shared" si="20"/>
        <v>0</v>
      </c>
      <c r="M131" s="50">
        <f t="shared" si="21"/>
        <v>0</v>
      </c>
    </row>
    <row r="132" spans="1:13" s="2" customFormat="1" ht="108.75" customHeight="1" x14ac:dyDescent="0.25">
      <c r="A132" s="4">
        <f>A131+1</f>
        <v>5</v>
      </c>
      <c r="B132" s="136"/>
      <c r="C132" s="138"/>
      <c r="D132" s="161" t="s">
        <v>514</v>
      </c>
      <c r="E132" s="27"/>
      <c r="F132" s="47" t="s">
        <v>1031</v>
      </c>
      <c r="G132" s="97">
        <v>9785000338667</v>
      </c>
      <c r="H132" s="63">
        <v>28.5</v>
      </c>
      <c r="I132" s="131" t="s">
        <v>1097</v>
      </c>
      <c r="J132" s="132">
        <v>100</v>
      </c>
      <c r="K132" s="102"/>
      <c r="L132" s="95">
        <f t="shared" si="20"/>
        <v>0</v>
      </c>
      <c r="M132" s="50">
        <f t="shared" si="21"/>
        <v>0</v>
      </c>
    </row>
    <row r="133" spans="1:13" s="2" customFormat="1" ht="108.75" customHeight="1" x14ac:dyDescent="0.25">
      <c r="A133" s="4">
        <f>A132+1</f>
        <v>6</v>
      </c>
      <c r="B133" s="136"/>
      <c r="C133" s="138"/>
      <c r="D133" s="161" t="s">
        <v>210</v>
      </c>
      <c r="E133" s="27"/>
      <c r="F133" s="47" t="s">
        <v>1031</v>
      </c>
      <c r="G133" s="97">
        <v>9785000338650</v>
      </c>
      <c r="H133" s="63">
        <v>28.5</v>
      </c>
      <c r="I133" s="131" t="s">
        <v>1097</v>
      </c>
      <c r="J133" s="132">
        <v>100</v>
      </c>
      <c r="K133" s="102"/>
      <c r="L133" s="95">
        <f t="shared" si="20"/>
        <v>0</v>
      </c>
      <c r="M133" s="50">
        <f t="shared" si="21"/>
        <v>0</v>
      </c>
    </row>
    <row r="134" spans="1:13" s="2" customFormat="1" ht="83.25" customHeight="1" x14ac:dyDescent="0.25">
      <c r="A134" s="283" t="s">
        <v>1034</v>
      </c>
      <c r="B134" s="284"/>
      <c r="C134" s="284"/>
      <c r="D134" s="284"/>
      <c r="E134" s="153"/>
      <c r="F134" s="285" t="s">
        <v>1032</v>
      </c>
      <c r="G134" s="285"/>
      <c r="H134" s="285"/>
      <c r="I134" s="285"/>
      <c r="J134" s="285"/>
      <c r="K134" s="158"/>
      <c r="M134" s="50"/>
    </row>
    <row r="135" spans="1:13" s="2" customFormat="1" ht="108.75" customHeight="1" x14ac:dyDescent="0.25">
      <c r="A135" s="4">
        <v>1</v>
      </c>
      <c r="B135" s="136"/>
      <c r="C135" s="138"/>
      <c r="D135" s="161" t="s">
        <v>124</v>
      </c>
      <c r="E135" s="27"/>
      <c r="F135" s="47"/>
      <c r="G135" s="97">
        <v>9785000338728</v>
      </c>
      <c r="H135" s="63">
        <v>28.5</v>
      </c>
      <c r="I135" s="131" t="s">
        <v>1097</v>
      </c>
      <c r="J135" s="132">
        <v>100</v>
      </c>
      <c r="K135" s="102"/>
      <c r="L135" s="95">
        <f>K135*2.2/100</f>
        <v>0</v>
      </c>
      <c r="M135" s="50">
        <f>TRUNC(K135/J135,0)*J135</f>
        <v>0</v>
      </c>
    </row>
    <row r="136" spans="1:13" s="2" customFormat="1" ht="108.75" customHeight="1" x14ac:dyDescent="0.25">
      <c r="A136" s="4">
        <f>A135+1</f>
        <v>2</v>
      </c>
      <c r="B136" s="136"/>
      <c r="C136" s="138"/>
      <c r="D136" s="161" t="s">
        <v>126</v>
      </c>
      <c r="E136" s="27"/>
      <c r="F136" s="47"/>
      <c r="G136" s="97">
        <v>9785000338711</v>
      </c>
      <c r="H136" s="63">
        <v>28.5</v>
      </c>
      <c r="I136" s="131" t="s">
        <v>1097</v>
      </c>
      <c r="J136" s="132">
        <v>100</v>
      </c>
      <c r="K136" s="102"/>
      <c r="L136" s="95">
        <f>K136*2.2/100</f>
        <v>0</v>
      </c>
      <c r="M136" s="50">
        <f>TRUNC(K136/J136,0)*J136</f>
        <v>0</v>
      </c>
    </row>
    <row r="137" spans="1:13" s="2" customFormat="1" ht="108.75" customHeight="1" x14ac:dyDescent="0.25">
      <c r="A137" s="4">
        <f>A136+1</f>
        <v>3</v>
      </c>
      <c r="B137" s="136"/>
      <c r="C137" s="138"/>
      <c r="D137" s="161" t="s">
        <v>1029</v>
      </c>
      <c r="E137" s="43" t="s">
        <v>552</v>
      </c>
      <c r="F137" s="47"/>
      <c r="G137" s="97">
        <v>9785000338742</v>
      </c>
      <c r="H137" s="63">
        <v>28.5</v>
      </c>
      <c r="I137" s="131" t="s">
        <v>1097</v>
      </c>
      <c r="J137" s="132">
        <v>100</v>
      </c>
      <c r="K137" s="102"/>
      <c r="L137" s="95">
        <f>K137*2.2/100</f>
        <v>0</v>
      </c>
      <c r="M137" s="50">
        <f>TRUNC(K137/J137,0)*J137</f>
        <v>0</v>
      </c>
    </row>
    <row r="138" spans="1:13" s="2" customFormat="1" ht="108.75" customHeight="1" x14ac:dyDescent="0.25">
      <c r="A138" s="4">
        <f>A137+1</f>
        <v>4</v>
      </c>
      <c r="B138" s="136"/>
      <c r="C138" s="138"/>
      <c r="D138" s="161" t="s">
        <v>1030</v>
      </c>
      <c r="E138" s="27"/>
      <c r="F138" s="47"/>
      <c r="G138" s="97">
        <v>9785000338735</v>
      </c>
      <c r="H138" s="63">
        <v>28.5</v>
      </c>
      <c r="I138" s="131" t="s">
        <v>1097</v>
      </c>
      <c r="J138" s="132">
        <v>100</v>
      </c>
      <c r="K138" s="102"/>
      <c r="L138" s="95">
        <f>K138*2.2/100</f>
        <v>0</v>
      </c>
      <c r="M138" s="50">
        <f>TRUNC(K138/J138,0)*J138</f>
        <v>0</v>
      </c>
    </row>
    <row r="139" spans="1:13" s="2" customFormat="1" ht="68.25" customHeight="1" x14ac:dyDescent="0.25">
      <c r="A139" s="322" t="s">
        <v>833</v>
      </c>
      <c r="B139" s="323"/>
      <c r="C139" s="323"/>
      <c r="D139" s="323"/>
      <c r="E139" s="323"/>
      <c r="F139" s="323"/>
      <c r="G139" s="323"/>
      <c r="H139" s="323"/>
      <c r="I139" s="323"/>
      <c r="J139" s="324"/>
      <c r="K139" s="91"/>
      <c r="L139" s="50"/>
      <c r="M139" s="50"/>
    </row>
    <row r="140" spans="1:13" s="2" customFormat="1" ht="108.75" customHeight="1" x14ac:dyDescent="0.25">
      <c r="A140" s="283" t="s">
        <v>930</v>
      </c>
      <c r="B140" s="284"/>
      <c r="C140" s="284"/>
      <c r="D140" s="284"/>
      <c r="E140" s="153"/>
      <c r="F140" s="285" t="s">
        <v>1039</v>
      </c>
      <c r="G140" s="285"/>
      <c r="H140" s="285"/>
      <c r="I140" s="285"/>
      <c r="J140" s="285"/>
      <c r="K140" s="158"/>
      <c r="M140" s="50"/>
    </row>
    <row r="141" spans="1:13" s="2" customFormat="1" ht="68.25" customHeight="1" x14ac:dyDescent="0.25">
      <c r="A141" s="4">
        <v>1</v>
      </c>
      <c r="B141" s="13"/>
      <c r="C141" s="138"/>
      <c r="D141" s="175" t="s">
        <v>929</v>
      </c>
      <c r="E141" s="27"/>
      <c r="F141" s="47" t="s">
        <v>934</v>
      </c>
      <c r="G141" s="97">
        <v>9785000338292</v>
      </c>
      <c r="H141" s="164">
        <v>90</v>
      </c>
      <c r="I141" s="131" t="s">
        <v>829</v>
      </c>
      <c r="J141" s="132">
        <v>100</v>
      </c>
      <c r="K141" s="102"/>
      <c r="L141" s="95">
        <f>K141*0.11</f>
        <v>0</v>
      </c>
      <c r="M141" s="50">
        <f>TRUNC(K141/J141,0)*J141</f>
        <v>0</v>
      </c>
    </row>
    <row r="142" spans="1:13" s="2" customFormat="1" ht="78" customHeight="1" x14ac:dyDescent="0.25">
      <c r="A142" s="283" t="s">
        <v>673</v>
      </c>
      <c r="B142" s="284"/>
      <c r="C142" s="284"/>
      <c r="D142" s="284"/>
      <c r="E142" s="153"/>
      <c r="F142" s="285" t="s">
        <v>926</v>
      </c>
      <c r="G142" s="285"/>
      <c r="H142" s="285"/>
      <c r="I142" s="285"/>
      <c r="J142" s="285"/>
      <c r="K142" s="158"/>
      <c r="M142" s="50"/>
    </row>
    <row r="143" spans="1:13" s="2" customFormat="1" ht="94.5" customHeight="1" x14ac:dyDescent="0.25">
      <c r="A143" s="4">
        <v>1</v>
      </c>
      <c r="B143" s="13"/>
      <c r="C143" s="138"/>
      <c r="D143" s="175" t="s">
        <v>919</v>
      </c>
      <c r="E143" s="43" t="s">
        <v>552</v>
      </c>
      <c r="F143" s="47"/>
      <c r="G143" s="97">
        <v>9785000338483</v>
      </c>
      <c r="H143" s="63">
        <v>29.9</v>
      </c>
      <c r="I143" s="131" t="s">
        <v>829</v>
      </c>
      <c r="J143" s="132">
        <v>100</v>
      </c>
      <c r="K143" s="102"/>
      <c r="L143" s="95">
        <f>K143*0.02</f>
        <v>0</v>
      </c>
      <c r="M143" s="50">
        <f>TRUNC(K143/J143,0)*J143</f>
        <v>0</v>
      </c>
    </row>
    <row r="144" spans="1:13" s="2" customFormat="1" ht="85.5" customHeight="1" x14ac:dyDescent="0.25">
      <c r="A144" s="283" t="s">
        <v>649</v>
      </c>
      <c r="B144" s="284"/>
      <c r="C144" s="284"/>
      <c r="D144" s="284"/>
      <c r="E144" s="153"/>
      <c r="F144" s="285" t="s">
        <v>916</v>
      </c>
      <c r="G144" s="285"/>
      <c r="H144" s="285"/>
      <c r="I144" s="285"/>
      <c r="J144" s="285"/>
      <c r="K144" s="158"/>
      <c r="M144" s="50"/>
    </row>
    <row r="145" spans="1:13" s="2" customFormat="1" ht="108.75" customHeight="1" x14ac:dyDescent="0.25">
      <c r="A145" s="4">
        <v>1</v>
      </c>
      <c r="B145" s="13"/>
      <c r="C145" s="138"/>
      <c r="D145" s="175" t="s">
        <v>514</v>
      </c>
      <c r="E145" s="27"/>
      <c r="F145" s="47" t="s">
        <v>556</v>
      </c>
      <c r="G145" s="97">
        <v>9785000338421</v>
      </c>
      <c r="H145" s="63">
        <v>115</v>
      </c>
      <c r="I145" s="131" t="s">
        <v>829</v>
      </c>
      <c r="J145" s="132">
        <v>50</v>
      </c>
      <c r="K145" s="102"/>
      <c r="L145" s="95">
        <f>K145*1.75/50</f>
        <v>0</v>
      </c>
      <c r="M145" s="50">
        <f>TRUNC(K145/J145,0)*J145</f>
        <v>0</v>
      </c>
    </row>
    <row r="146" spans="1:13" s="2" customFormat="1" ht="108.75" customHeight="1" x14ac:dyDescent="0.25">
      <c r="A146" s="4">
        <v>2</v>
      </c>
      <c r="B146" s="13"/>
      <c r="C146" s="138"/>
      <c r="D146" s="175" t="s">
        <v>917</v>
      </c>
      <c r="E146" s="27"/>
      <c r="F146" s="47" t="s">
        <v>556</v>
      </c>
      <c r="G146" s="97">
        <v>9785000338414</v>
      </c>
      <c r="H146" s="63">
        <v>115</v>
      </c>
      <c r="I146" s="131" t="s">
        <v>829</v>
      </c>
      <c r="J146" s="132">
        <v>50</v>
      </c>
      <c r="K146" s="102"/>
      <c r="L146" s="95">
        <f>K146*1.75/50</f>
        <v>0</v>
      </c>
      <c r="M146" s="50">
        <f>TRUNC(K146/J146,0)*J146</f>
        <v>0</v>
      </c>
    </row>
    <row r="147" spans="1:13" s="2" customFormat="1" ht="75.75" customHeight="1" x14ac:dyDescent="0.25">
      <c r="A147" s="283" t="s">
        <v>822</v>
      </c>
      <c r="B147" s="284"/>
      <c r="C147" s="284"/>
      <c r="D147" s="284"/>
      <c r="E147" s="153"/>
      <c r="F147" s="285" t="s">
        <v>911</v>
      </c>
      <c r="G147" s="285"/>
      <c r="H147" s="285"/>
      <c r="I147" s="285"/>
      <c r="J147" s="285"/>
      <c r="K147" s="158"/>
      <c r="M147" s="50"/>
    </row>
    <row r="148" spans="1:13" s="2" customFormat="1" ht="108.75" customHeight="1" x14ac:dyDescent="0.25">
      <c r="A148" s="4">
        <v>1</v>
      </c>
      <c r="B148" s="13"/>
      <c r="C148" s="138"/>
      <c r="D148" s="175" t="s">
        <v>912</v>
      </c>
      <c r="E148" s="27"/>
      <c r="F148" s="130" t="s">
        <v>1244</v>
      </c>
      <c r="G148" s="97">
        <v>9785000338438</v>
      </c>
      <c r="H148" s="63">
        <v>100</v>
      </c>
      <c r="I148" s="131" t="s">
        <v>829</v>
      </c>
      <c r="J148" s="132">
        <v>50</v>
      </c>
      <c r="K148" s="102"/>
      <c r="L148" s="95">
        <f>K148*1.75/50</f>
        <v>0</v>
      </c>
      <c r="M148" s="50">
        <f>TRUNC(K148/J148,0)*J148</f>
        <v>0</v>
      </c>
    </row>
    <row r="149" spans="1:13" s="2" customFormat="1" ht="108.75" customHeight="1" x14ac:dyDescent="0.25">
      <c r="A149" s="4">
        <f>A148+1</f>
        <v>2</v>
      </c>
      <c r="B149" s="13"/>
      <c r="C149" s="138"/>
      <c r="D149" s="175" t="s">
        <v>913</v>
      </c>
      <c r="E149" s="27"/>
      <c r="F149" s="130" t="s">
        <v>1244</v>
      </c>
      <c r="G149" s="97">
        <v>9785000338445</v>
      </c>
      <c r="H149" s="63">
        <v>100</v>
      </c>
      <c r="I149" s="131" t="s">
        <v>829</v>
      </c>
      <c r="J149" s="132">
        <v>50</v>
      </c>
      <c r="K149" s="102"/>
      <c r="L149" s="95">
        <f>K149*1.75/50</f>
        <v>0</v>
      </c>
      <c r="M149" s="50">
        <f>TRUNC(K149/J149,0)*J149</f>
        <v>0</v>
      </c>
    </row>
    <row r="150" spans="1:13" s="2" customFormat="1" ht="108.75" customHeight="1" x14ac:dyDescent="0.25">
      <c r="A150" s="4">
        <f>A149+1</f>
        <v>3</v>
      </c>
      <c r="B150" s="13"/>
      <c r="C150" s="138"/>
      <c r="D150" s="175" t="s">
        <v>914</v>
      </c>
      <c r="E150" s="27"/>
      <c r="F150" s="130" t="s">
        <v>1244</v>
      </c>
      <c r="G150" s="97">
        <v>9785000338452</v>
      </c>
      <c r="H150" s="63">
        <v>100</v>
      </c>
      <c r="I150" s="131" t="s">
        <v>829</v>
      </c>
      <c r="J150" s="132">
        <v>50</v>
      </c>
      <c r="K150" s="102"/>
      <c r="L150" s="95">
        <f>K150*1.75/50</f>
        <v>0</v>
      </c>
      <c r="M150" s="50">
        <f>TRUNC(K150/J150,0)*J150</f>
        <v>0</v>
      </c>
    </row>
    <row r="151" spans="1:13" s="2" customFormat="1" ht="108.75" customHeight="1" x14ac:dyDescent="0.25">
      <c r="A151" s="4">
        <f>A150+1</f>
        <v>4</v>
      </c>
      <c r="B151" s="13"/>
      <c r="C151" s="138"/>
      <c r="D151" s="175" t="s">
        <v>915</v>
      </c>
      <c r="E151" s="27"/>
      <c r="F151" s="130" t="s">
        <v>1244</v>
      </c>
      <c r="G151" s="97">
        <v>9785000338469</v>
      </c>
      <c r="H151" s="63">
        <v>100</v>
      </c>
      <c r="I151" s="131" t="s">
        <v>829</v>
      </c>
      <c r="J151" s="132">
        <v>50</v>
      </c>
      <c r="K151" s="102"/>
      <c r="L151" s="95">
        <f>K151*1.75/50</f>
        <v>0</v>
      </c>
      <c r="M151" s="50">
        <f>TRUNC(K151/J151,0)*J151</f>
        <v>0</v>
      </c>
    </row>
    <row r="152" spans="1:13" s="2" customFormat="1" ht="53.25" customHeight="1" x14ac:dyDescent="0.25">
      <c r="A152" s="283" t="s">
        <v>650</v>
      </c>
      <c r="B152" s="284"/>
      <c r="C152" s="284"/>
      <c r="D152" s="284"/>
      <c r="E152" s="153"/>
      <c r="F152" s="285" t="s">
        <v>906</v>
      </c>
      <c r="G152" s="285"/>
      <c r="H152" s="285"/>
      <c r="I152" s="285"/>
      <c r="J152" s="285"/>
      <c r="K152" s="160"/>
      <c r="L152" s="95"/>
      <c r="M152" s="50"/>
    </row>
    <row r="153" spans="1:13" s="2" customFormat="1" ht="108.75" customHeight="1" x14ac:dyDescent="0.25">
      <c r="A153" s="4">
        <v>1</v>
      </c>
      <c r="B153" s="13"/>
      <c r="C153" s="138"/>
      <c r="D153" s="175" t="s">
        <v>907</v>
      </c>
      <c r="E153" s="43" t="s">
        <v>552</v>
      </c>
      <c r="F153" s="130" t="s">
        <v>1247</v>
      </c>
      <c r="G153" s="97">
        <v>9785000338360</v>
      </c>
      <c r="H153" s="63">
        <v>48</v>
      </c>
      <c r="I153" s="131" t="s">
        <v>829</v>
      </c>
      <c r="J153" s="132">
        <v>50</v>
      </c>
      <c r="K153" s="102"/>
      <c r="L153" s="95">
        <f>K153*1.75/50</f>
        <v>0</v>
      </c>
      <c r="M153" s="50">
        <f>TRUNC(K153/J153,0)*J153</f>
        <v>0</v>
      </c>
    </row>
    <row r="154" spans="1:13" s="2" customFormat="1" ht="108.75" customHeight="1" x14ac:dyDescent="0.25">
      <c r="A154" s="4">
        <f>A153+1</f>
        <v>2</v>
      </c>
      <c r="B154" s="13"/>
      <c r="C154" s="138"/>
      <c r="D154" s="175" t="s">
        <v>908</v>
      </c>
      <c r="E154" s="43" t="s">
        <v>552</v>
      </c>
      <c r="F154" s="130" t="s">
        <v>1247</v>
      </c>
      <c r="G154" s="97">
        <v>9785000338353</v>
      </c>
      <c r="H154" s="63">
        <v>48</v>
      </c>
      <c r="I154" s="131" t="s">
        <v>829</v>
      </c>
      <c r="J154" s="132">
        <v>50</v>
      </c>
      <c r="K154" s="102"/>
      <c r="L154" s="95">
        <f>K154*1.75/50</f>
        <v>0</v>
      </c>
      <c r="M154" s="50">
        <f>TRUNC(K154/J154,0)*J154</f>
        <v>0</v>
      </c>
    </row>
    <row r="155" spans="1:13" s="2" customFormat="1" ht="108.75" customHeight="1" x14ac:dyDescent="0.25">
      <c r="A155" s="4">
        <f>A154+1</f>
        <v>3</v>
      </c>
      <c r="B155" s="13"/>
      <c r="C155" s="138"/>
      <c r="D155" s="175" t="s">
        <v>909</v>
      </c>
      <c r="E155" s="43" t="s">
        <v>552</v>
      </c>
      <c r="F155" s="130" t="s">
        <v>1247</v>
      </c>
      <c r="G155" s="97">
        <v>9785000338391</v>
      </c>
      <c r="H155" s="63">
        <v>48</v>
      </c>
      <c r="I155" s="131" t="s">
        <v>829</v>
      </c>
      <c r="J155" s="132">
        <v>50</v>
      </c>
      <c r="K155" s="102"/>
      <c r="L155" s="95">
        <f>K155*1.75/50</f>
        <v>0</v>
      </c>
      <c r="M155" s="50">
        <f>TRUNC(K155/J155,0)*J155</f>
        <v>0</v>
      </c>
    </row>
    <row r="156" spans="1:13" s="2" customFormat="1" ht="108.75" customHeight="1" x14ac:dyDescent="0.25">
      <c r="A156" s="4">
        <f>A155+1</f>
        <v>4</v>
      </c>
      <c r="B156" s="13"/>
      <c r="C156" s="138"/>
      <c r="D156" s="175" t="s">
        <v>910</v>
      </c>
      <c r="E156" s="43" t="s">
        <v>552</v>
      </c>
      <c r="F156" s="130" t="s">
        <v>1247</v>
      </c>
      <c r="G156" s="97">
        <v>9785000338407</v>
      </c>
      <c r="H156" s="63">
        <v>48</v>
      </c>
      <c r="I156" s="131" t="s">
        <v>829</v>
      </c>
      <c r="J156" s="132">
        <v>50</v>
      </c>
      <c r="K156" s="102"/>
      <c r="L156" s="95">
        <f>K156*1.75/50</f>
        <v>0</v>
      </c>
      <c r="M156" s="50">
        <f>TRUNC(K156/J156,0)*J156</f>
        <v>0</v>
      </c>
    </row>
    <row r="157" spans="1:13" s="2" customFormat="1" ht="65.25" customHeight="1" x14ac:dyDescent="0.25">
      <c r="A157" s="283" t="s">
        <v>844</v>
      </c>
      <c r="B157" s="284"/>
      <c r="C157" s="284"/>
      <c r="D157" s="284"/>
      <c r="E157" s="198"/>
      <c r="F157" s="285" t="s">
        <v>1143</v>
      </c>
      <c r="G157" s="285"/>
      <c r="H157" s="285"/>
      <c r="I157" s="285"/>
      <c r="J157" s="285"/>
      <c r="K157" s="159"/>
      <c r="M157" s="50"/>
    </row>
    <row r="158" spans="1:13" s="2" customFormat="1" ht="108.75" customHeight="1" x14ac:dyDescent="0.25">
      <c r="A158" s="4">
        <v>1</v>
      </c>
      <c r="B158" s="13"/>
      <c r="C158" s="138"/>
      <c r="D158" s="175" t="s">
        <v>70</v>
      </c>
      <c r="E158" s="27"/>
      <c r="F158" s="130" t="s">
        <v>845</v>
      </c>
      <c r="G158" s="97">
        <v>9785000338339</v>
      </c>
      <c r="H158" s="63">
        <v>70</v>
      </c>
      <c r="I158" s="131" t="s">
        <v>964</v>
      </c>
      <c r="J158" s="132">
        <v>50</v>
      </c>
      <c r="K158" s="102"/>
      <c r="L158" s="95">
        <f>K158*4.2/50</f>
        <v>0</v>
      </c>
      <c r="M158" s="50">
        <f>TRUNC(K158/J158,0)*J158</f>
        <v>0</v>
      </c>
    </row>
    <row r="159" spans="1:13" s="2" customFormat="1" ht="108.75" customHeight="1" x14ac:dyDescent="0.25">
      <c r="A159" s="4">
        <f>A158+1</f>
        <v>2</v>
      </c>
      <c r="B159" s="13"/>
      <c r="C159" s="138"/>
      <c r="D159" s="175" t="s">
        <v>846</v>
      </c>
      <c r="E159" s="27"/>
      <c r="F159" s="130" t="s">
        <v>845</v>
      </c>
      <c r="G159" s="97">
        <v>9785000338315</v>
      </c>
      <c r="H159" s="63">
        <v>70</v>
      </c>
      <c r="I159" s="131" t="s">
        <v>964</v>
      </c>
      <c r="J159" s="132">
        <v>50</v>
      </c>
      <c r="K159" s="102"/>
      <c r="L159" s="95">
        <f>K159*4.2/50</f>
        <v>0</v>
      </c>
      <c r="M159" s="50">
        <f>TRUNC(K159/J159,0)*J159</f>
        <v>0</v>
      </c>
    </row>
    <row r="160" spans="1:13" s="2" customFormat="1" ht="108.75" customHeight="1" x14ac:dyDescent="0.25">
      <c r="A160" s="4">
        <f>A159+1</f>
        <v>3</v>
      </c>
      <c r="B160" s="13"/>
      <c r="C160" s="138"/>
      <c r="D160" s="175" t="s">
        <v>847</v>
      </c>
      <c r="E160" s="27"/>
      <c r="F160" s="130" t="s">
        <v>845</v>
      </c>
      <c r="G160" s="97">
        <v>9785000338322</v>
      </c>
      <c r="H160" s="63">
        <v>70</v>
      </c>
      <c r="I160" s="131" t="s">
        <v>964</v>
      </c>
      <c r="J160" s="132">
        <v>50</v>
      </c>
      <c r="K160" s="102"/>
      <c r="L160" s="95">
        <f>K160*4.2/50</f>
        <v>0</v>
      </c>
      <c r="M160" s="50">
        <f>TRUNC(K160/J160,0)*J160</f>
        <v>0</v>
      </c>
    </row>
    <row r="161" spans="1:13" s="2" customFormat="1" ht="108.75" customHeight="1" x14ac:dyDescent="0.25">
      <c r="A161" s="4">
        <f>A160+1</f>
        <v>4</v>
      </c>
      <c r="B161" s="13"/>
      <c r="C161" s="138"/>
      <c r="D161" s="175" t="s">
        <v>848</v>
      </c>
      <c r="E161" s="27"/>
      <c r="F161" s="130" t="s">
        <v>845</v>
      </c>
      <c r="G161" s="97">
        <v>9785000338346</v>
      </c>
      <c r="H161" s="63">
        <v>70</v>
      </c>
      <c r="I161" s="131" t="s">
        <v>829</v>
      </c>
      <c r="J161" s="132">
        <v>50</v>
      </c>
      <c r="K161" s="102"/>
      <c r="L161" s="95">
        <f>K161*4.2/50</f>
        <v>0</v>
      </c>
      <c r="M161" s="50">
        <f>TRUNC(K161/J161,0)*J161</f>
        <v>0</v>
      </c>
    </row>
    <row r="162" spans="1:13" s="2" customFormat="1" ht="49.5" customHeight="1" x14ac:dyDescent="0.25">
      <c r="A162" s="283" t="s">
        <v>647</v>
      </c>
      <c r="B162" s="284"/>
      <c r="C162" s="284"/>
      <c r="D162" s="284"/>
      <c r="E162" s="100"/>
      <c r="F162" s="337" t="s">
        <v>648</v>
      </c>
      <c r="G162" s="337"/>
      <c r="H162" s="337"/>
      <c r="I162" s="337"/>
      <c r="J162" s="337"/>
      <c r="K162" s="159"/>
      <c r="M162" s="50"/>
    </row>
    <row r="163" spans="1:13" s="2" customFormat="1" ht="75" customHeight="1" x14ac:dyDescent="0.25">
      <c r="A163" s="4">
        <v>1</v>
      </c>
      <c r="B163" s="13"/>
      <c r="C163" s="138"/>
      <c r="D163" s="34" t="s">
        <v>834</v>
      </c>
      <c r="E163" s="27"/>
      <c r="F163" s="130" t="s">
        <v>555</v>
      </c>
      <c r="G163" s="97">
        <v>9785000338254</v>
      </c>
      <c r="H163" s="63">
        <v>150</v>
      </c>
      <c r="I163" s="131" t="s">
        <v>964</v>
      </c>
      <c r="J163" s="132">
        <v>30</v>
      </c>
      <c r="K163" s="102"/>
      <c r="L163" s="95">
        <f>K163*4.2/50</f>
        <v>0</v>
      </c>
      <c r="M163" s="50">
        <f>TRUNC(K163/J163,0)*J163</f>
        <v>0</v>
      </c>
    </row>
    <row r="164" spans="1:13" s="2" customFormat="1" ht="75" customHeight="1" x14ac:dyDescent="0.25">
      <c r="A164" s="4">
        <f>A163+1</f>
        <v>2</v>
      </c>
      <c r="B164" s="13"/>
      <c r="C164" s="138"/>
      <c r="D164" s="34" t="s">
        <v>835</v>
      </c>
      <c r="E164" s="27"/>
      <c r="F164" s="130" t="s">
        <v>555</v>
      </c>
      <c r="G164" s="97">
        <v>9785000338285</v>
      </c>
      <c r="H164" s="63">
        <v>150</v>
      </c>
      <c r="I164" s="131" t="s">
        <v>964</v>
      </c>
      <c r="J164" s="132">
        <v>30</v>
      </c>
      <c r="K164" s="102"/>
      <c r="L164" s="95">
        <f>K164*4.2/50</f>
        <v>0</v>
      </c>
      <c r="M164" s="50">
        <f>TRUNC(K164/J164,0)*J164</f>
        <v>0</v>
      </c>
    </row>
    <row r="165" spans="1:13" s="2" customFormat="1" ht="75" customHeight="1" x14ac:dyDescent="0.25">
      <c r="A165" s="4">
        <f>A164+1</f>
        <v>3</v>
      </c>
      <c r="B165" s="13"/>
      <c r="C165" s="138"/>
      <c r="D165" s="34" t="s">
        <v>836</v>
      </c>
      <c r="E165" s="27"/>
      <c r="F165" s="130" t="s">
        <v>555</v>
      </c>
      <c r="G165" s="97">
        <v>9785000338278</v>
      </c>
      <c r="H165" s="63">
        <v>150</v>
      </c>
      <c r="I165" s="131" t="s">
        <v>964</v>
      </c>
      <c r="J165" s="132">
        <v>30</v>
      </c>
      <c r="K165" s="102"/>
      <c r="L165" s="95">
        <f>K165*4.2/50</f>
        <v>0</v>
      </c>
      <c r="M165" s="50">
        <f>TRUNC(K165/J165,0)*J165</f>
        <v>0</v>
      </c>
    </row>
    <row r="166" spans="1:13" s="2" customFormat="1" ht="75" customHeight="1" x14ac:dyDescent="0.25">
      <c r="A166" s="4">
        <f>A165+1</f>
        <v>4</v>
      </c>
      <c r="B166" s="13"/>
      <c r="C166" s="138"/>
      <c r="D166" s="34" t="s">
        <v>837</v>
      </c>
      <c r="E166" s="27"/>
      <c r="F166" s="130" t="s">
        <v>555</v>
      </c>
      <c r="G166" s="97">
        <v>9785000338261</v>
      </c>
      <c r="H166" s="63">
        <v>150</v>
      </c>
      <c r="I166" s="131" t="s">
        <v>964</v>
      </c>
      <c r="J166" s="132">
        <v>30</v>
      </c>
      <c r="K166" s="102"/>
      <c r="L166" s="95">
        <f>K166*4.2/50</f>
        <v>0</v>
      </c>
      <c r="M166" s="50">
        <f>TRUNC(K166/J166,0)*J166</f>
        <v>0</v>
      </c>
    </row>
    <row r="167" spans="1:13" s="2" customFormat="1" ht="51" customHeight="1" x14ac:dyDescent="0.25">
      <c r="A167" s="288" t="s">
        <v>733</v>
      </c>
      <c r="B167" s="289"/>
      <c r="C167" s="289"/>
      <c r="D167" s="289"/>
      <c r="E167" s="289"/>
      <c r="F167" s="289"/>
      <c r="G167" s="289"/>
      <c r="H167" s="289"/>
      <c r="I167" s="289"/>
      <c r="J167" s="290"/>
      <c r="K167" s="91"/>
      <c r="L167" s="50"/>
      <c r="M167" s="50"/>
    </row>
    <row r="168" spans="1:13" s="2" customFormat="1" ht="75" customHeight="1" x14ac:dyDescent="0.25">
      <c r="A168" s="283" t="s">
        <v>650</v>
      </c>
      <c r="B168" s="284"/>
      <c r="C168" s="284"/>
      <c r="D168" s="284"/>
      <c r="E168" s="106"/>
      <c r="F168" s="287" t="s">
        <v>1275</v>
      </c>
      <c r="G168" s="285"/>
      <c r="H168" s="285"/>
      <c r="I168" s="285"/>
      <c r="J168" s="286"/>
      <c r="K168" s="108"/>
      <c r="M168" s="50"/>
    </row>
    <row r="169" spans="1:13" s="2" customFormat="1" ht="104.25" customHeight="1" x14ac:dyDescent="0.25">
      <c r="A169" s="4">
        <v>1</v>
      </c>
      <c r="B169" s="13"/>
      <c r="C169" s="155"/>
      <c r="D169" s="34" t="s">
        <v>1214</v>
      </c>
      <c r="E169" s="43" t="s">
        <v>552</v>
      </c>
      <c r="F169" s="47" t="s">
        <v>1249</v>
      </c>
      <c r="G169" s="97">
        <v>9785000338162</v>
      </c>
      <c r="H169" s="164">
        <v>36</v>
      </c>
      <c r="I169" s="131" t="s">
        <v>965</v>
      </c>
      <c r="J169" s="81">
        <v>50</v>
      </c>
      <c r="K169" s="102"/>
      <c r="L169" s="95">
        <f t="shared" ref="L169:L178" si="22">K169*1.75/50</f>
        <v>0</v>
      </c>
      <c r="M169" s="50">
        <f t="shared" ref="M169:M180" si="23">TRUNC(K169/J169,0)*J169</f>
        <v>0</v>
      </c>
    </row>
    <row r="170" spans="1:13" s="2" customFormat="1" ht="104.25" customHeight="1" x14ac:dyDescent="0.25">
      <c r="A170" s="4">
        <f>A169+1</f>
        <v>2</v>
      </c>
      <c r="B170" s="13"/>
      <c r="C170" s="155"/>
      <c r="D170" s="34" t="s">
        <v>789</v>
      </c>
      <c r="E170" s="43" t="s">
        <v>552</v>
      </c>
      <c r="F170" s="47" t="s">
        <v>1249</v>
      </c>
      <c r="G170" s="97">
        <v>9785000338094</v>
      </c>
      <c r="H170" s="164">
        <v>36</v>
      </c>
      <c r="I170" s="131" t="s">
        <v>965</v>
      </c>
      <c r="J170" s="81">
        <v>50</v>
      </c>
      <c r="K170" s="102"/>
      <c r="L170" s="95">
        <f t="shared" si="22"/>
        <v>0</v>
      </c>
      <c r="M170" s="50">
        <f t="shared" si="23"/>
        <v>0</v>
      </c>
    </row>
    <row r="171" spans="1:13" s="2" customFormat="1" ht="104.25" customHeight="1" x14ac:dyDescent="0.25">
      <c r="A171" s="4">
        <f>A170+1</f>
        <v>3</v>
      </c>
      <c r="B171" s="13"/>
      <c r="C171" s="155"/>
      <c r="D171" s="34" t="s">
        <v>790</v>
      </c>
      <c r="E171" s="43" t="s">
        <v>552</v>
      </c>
      <c r="F171" s="47" t="s">
        <v>1249</v>
      </c>
      <c r="G171" s="97">
        <v>9785000338063</v>
      </c>
      <c r="H171" s="164">
        <v>36</v>
      </c>
      <c r="I171" s="131" t="s">
        <v>965</v>
      </c>
      <c r="J171" s="81">
        <v>50</v>
      </c>
      <c r="K171" s="102"/>
      <c r="L171" s="95">
        <f t="shared" si="22"/>
        <v>0</v>
      </c>
      <c r="M171" s="50">
        <f t="shared" si="23"/>
        <v>0</v>
      </c>
    </row>
    <row r="172" spans="1:13" s="2" customFormat="1" ht="104.25" customHeight="1" x14ac:dyDescent="0.25">
      <c r="A172" s="4">
        <f t="shared" ref="A172:A180" si="24">A171+1</f>
        <v>4</v>
      </c>
      <c r="B172" s="13"/>
      <c r="C172" s="155"/>
      <c r="D172" s="34" t="s">
        <v>791</v>
      </c>
      <c r="E172" s="43" t="s">
        <v>552</v>
      </c>
      <c r="F172" s="47" t="s">
        <v>1249</v>
      </c>
      <c r="G172" s="97">
        <v>9785000338087</v>
      </c>
      <c r="H172" s="164">
        <v>36</v>
      </c>
      <c r="I172" s="131" t="s">
        <v>965</v>
      </c>
      <c r="J172" s="81">
        <v>50</v>
      </c>
      <c r="K172" s="102"/>
      <c r="L172" s="95">
        <f t="shared" si="22"/>
        <v>0</v>
      </c>
      <c r="M172" s="50">
        <f t="shared" si="23"/>
        <v>0</v>
      </c>
    </row>
    <row r="173" spans="1:13" s="2" customFormat="1" ht="104.25" customHeight="1" x14ac:dyDescent="0.25">
      <c r="A173" s="4">
        <f t="shared" si="24"/>
        <v>5</v>
      </c>
      <c r="B173" s="13"/>
      <c r="C173" s="155"/>
      <c r="D173" s="34" t="s">
        <v>792</v>
      </c>
      <c r="E173" s="43" t="s">
        <v>552</v>
      </c>
      <c r="F173" s="47" t="s">
        <v>1249</v>
      </c>
      <c r="G173" s="97">
        <v>9785000338070</v>
      </c>
      <c r="H173" s="164">
        <v>36</v>
      </c>
      <c r="I173" s="131" t="s">
        <v>965</v>
      </c>
      <c r="J173" s="81">
        <v>50</v>
      </c>
      <c r="K173" s="102"/>
      <c r="L173" s="95">
        <f t="shared" si="22"/>
        <v>0</v>
      </c>
      <c r="M173" s="50">
        <f t="shared" si="23"/>
        <v>0</v>
      </c>
    </row>
    <row r="174" spans="1:13" s="2" customFormat="1" ht="104.25" customHeight="1" x14ac:dyDescent="0.25">
      <c r="A174" s="4">
        <f t="shared" si="24"/>
        <v>6</v>
      </c>
      <c r="B174" s="13"/>
      <c r="C174" s="155"/>
      <c r="D174" s="34" t="s">
        <v>1205</v>
      </c>
      <c r="E174" s="43" t="s">
        <v>552</v>
      </c>
      <c r="F174" s="47" t="s">
        <v>1249</v>
      </c>
      <c r="G174" s="97">
        <v>9785000338117</v>
      </c>
      <c r="H174" s="164">
        <v>36</v>
      </c>
      <c r="I174" s="131" t="s">
        <v>965</v>
      </c>
      <c r="J174" s="81">
        <v>100</v>
      </c>
      <c r="K174" s="102"/>
      <c r="L174" s="95">
        <f t="shared" si="22"/>
        <v>0</v>
      </c>
      <c r="M174" s="50">
        <f t="shared" si="23"/>
        <v>0</v>
      </c>
    </row>
    <row r="175" spans="1:13" s="2" customFormat="1" ht="104.25" customHeight="1" x14ac:dyDescent="0.25">
      <c r="A175" s="4">
        <f t="shared" si="24"/>
        <v>7</v>
      </c>
      <c r="B175" s="13"/>
      <c r="C175" s="155"/>
      <c r="D175" s="34" t="s">
        <v>811</v>
      </c>
      <c r="E175" s="43" t="s">
        <v>552</v>
      </c>
      <c r="F175" s="47" t="s">
        <v>1249</v>
      </c>
      <c r="G175" s="97">
        <v>9785000338131</v>
      </c>
      <c r="H175" s="164">
        <v>36</v>
      </c>
      <c r="I175" s="131" t="s">
        <v>965</v>
      </c>
      <c r="J175" s="81">
        <v>50</v>
      </c>
      <c r="K175" s="102"/>
      <c r="L175" s="95">
        <f t="shared" si="22"/>
        <v>0</v>
      </c>
      <c r="M175" s="50">
        <f t="shared" si="23"/>
        <v>0</v>
      </c>
    </row>
    <row r="176" spans="1:13" s="2" customFormat="1" ht="104.25" customHeight="1" x14ac:dyDescent="0.25">
      <c r="A176" s="4">
        <f t="shared" si="24"/>
        <v>8</v>
      </c>
      <c r="B176" s="13"/>
      <c r="C176" s="155"/>
      <c r="D176" s="34" t="s">
        <v>170</v>
      </c>
      <c r="E176" s="43" t="s">
        <v>552</v>
      </c>
      <c r="F176" s="47" t="s">
        <v>1249</v>
      </c>
      <c r="G176" s="97">
        <v>9785000338100</v>
      </c>
      <c r="H176" s="164">
        <v>36</v>
      </c>
      <c r="I176" s="131" t="s">
        <v>965</v>
      </c>
      <c r="J176" s="81">
        <v>50</v>
      </c>
      <c r="K176" s="102"/>
      <c r="L176" s="95">
        <f t="shared" si="22"/>
        <v>0</v>
      </c>
      <c r="M176" s="50">
        <f t="shared" si="23"/>
        <v>0</v>
      </c>
    </row>
    <row r="177" spans="1:13" s="2" customFormat="1" ht="104.25" customHeight="1" x14ac:dyDescent="0.25">
      <c r="A177" s="4">
        <f t="shared" si="24"/>
        <v>9</v>
      </c>
      <c r="B177" s="13"/>
      <c r="C177" s="155"/>
      <c r="D177" s="34" t="s">
        <v>793</v>
      </c>
      <c r="E177" s="43" t="s">
        <v>552</v>
      </c>
      <c r="F177" s="47" t="s">
        <v>1249</v>
      </c>
      <c r="G177" s="97">
        <v>9785000338056</v>
      </c>
      <c r="H177" s="164">
        <v>36</v>
      </c>
      <c r="I177" s="131" t="s">
        <v>965</v>
      </c>
      <c r="J177" s="81">
        <v>50</v>
      </c>
      <c r="K177" s="102"/>
      <c r="L177" s="95">
        <f t="shared" si="22"/>
        <v>0</v>
      </c>
      <c r="M177" s="50">
        <f t="shared" si="23"/>
        <v>0</v>
      </c>
    </row>
    <row r="178" spans="1:13" s="2" customFormat="1" ht="104.25" customHeight="1" x14ac:dyDescent="0.25">
      <c r="A178" s="4">
        <f t="shared" si="24"/>
        <v>10</v>
      </c>
      <c r="B178" s="13"/>
      <c r="C178" s="155"/>
      <c r="D178" s="34" t="s">
        <v>794</v>
      </c>
      <c r="E178" s="43" t="s">
        <v>552</v>
      </c>
      <c r="F178" s="47" t="s">
        <v>1249</v>
      </c>
      <c r="G178" s="97">
        <v>9785000338124</v>
      </c>
      <c r="H178" s="164">
        <v>36</v>
      </c>
      <c r="I178" s="131" t="s">
        <v>965</v>
      </c>
      <c r="J178" s="81">
        <v>50</v>
      </c>
      <c r="K178" s="102"/>
      <c r="L178" s="95">
        <f t="shared" si="22"/>
        <v>0</v>
      </c>
      <c r="M178" s="50">
        <f t="shared" si="23"/>
        <v>0</v>
      </c>
    </row>
    <row r="179" spans="1:13" s="2" customFormat="1" ht="104.25" customHeight="1" x14ac:dyDescent="0.25">
      <c r="A179" s="4">
        <f t="shared" si="24"/>
        <v>11</v>
      </c>
      <c r="B179" s="13"/>
      <c r="C179" s="155"/>
      <c r="D179" s="34" t="s">
        <v>1236</v>
      </c>
      <c r="E179" s="43" t="s">
        <v>552</v>
      </c>
      <c r="F179" s="47" t="s">
        <v>1249</v>
      </c>
      <c r="G179" s="97">
        <v>9785000338148</v>
      </c>
      <c r="H179" s="164">
        <v>36</v>
      </c>
      <c r="I179" s="131" t="s">
        <v>965</v>
      </c>
      <c r="J179" s="81">
        <v>50</v>
      </c>
      <c r="K179" s="102"/>
      <c r="L179" s="95">
        <f>K180*1.75/50</f>
        <v>0</v>
      </c>
      <c r="M179" s="50">
        <f t="shared" si="23"/>
        <v>0</v>
      </c>
    </row>
    <row r="180" spans="1:13" s="2" customFormat="1" ht="104.25" customHeight="1" x14ac:dyDescent="0.25">
      <c r="A180" s="4">
        <f t="shared" si="24"/>
        <v>12</v>
      </c>
      <c r="B180" s="13"/>
      <c r="C180" s="155"/>
      <c r="D180" s="34" t="s">
        <v>812</v>
      </c>
      <c r="E180" s="43" t="s">
        <v>552</v>
      </c>
      <c r="F180" s="47" t="s">
        <v>1249</v>
      </c>
      <c r="G180" s="97">
        <v>9785000338155</v>
      </c>
      <c r="H180" s="164">
        <v>36</v>
      </c>
      <c r="I180" s="131" t="s">
        <v>965</v>
      </c>
      <c r="J180" s="81">
        <v>50</v>
      </c>
      <c r="K180" s="102"/>
      <c r="L180" s="95">
        <f>K179*1.75/50</f>
        <v>0</v>
      </c>
      <c r="M180" s="50">
        <f t="shared" si="23"/>
        <v>0</v>
      </c>
    </row>
    <row r="181" spans="1:13" s="2" customFormat="1" ht="86.25" customHeight="1" x14ac:dyDescent="0.25">
      <c r="A181" s="283" t="s">
        <v>740</v>
      </c>
      <c r="B181" s="284"/>
      <c r="C181" s="284"/>
      <c r="D181" s="284"/>
      <c r="E181" s="100"/>
      <c r="F181" s="287" t="s">
        <v>1276</v>
      </c>
      <c r="G181" s="285"/>
      <c r="H181" s="285"/>
      <c r="I181" s="285"/>
      <c r="J181" s="286"/>
      <c r="K181" s="163"/>
      <c r="M181" s="50"/>
    </row>
    <row r="182" spans="1:13" s="2" customFormat="1" ht="111.75" customHeight="1" x14ac:dyDescent="0.25">
      <c r="A182" s="4">
        <v>1</v>
      </c>
      <c r="B182" s="13"/>
      <c r="C182" s="138"/>
      <c r="D182" s="34" t="s">
        <v>737</v>
      </c>
      <c r="E182" s="43" t="s">
        <v>552</v>
      </c>
      <c r="F182" s="47"/>
      <c r="G182" s="97">
        <v>9785000338049</v>
      </c>
      <c r="H182" s="164">
        <v>36</v>
      </c>
      <c r="I182" s="131" t="s">
        <v>627</v>
      </c>
      <c r="J182" s="81">
        <v>100</v>
      </c>
      <c r="K182" s="102"/>
      <c r="L182" s="95">
        <f>K182*2.2/100</f>
        <v>0</v>
      </c>
      <c r="M182" s="50">
        <f>TRUNC(K182/J182,0)*J182</f>
        <v>0</v>
      </c>
    </row>
    <row r="183" spans="1:13" s="2" customFormat="1" ht="111.75" customHeight="1" x14ac:dyDescent="0.25">
      <c r="A183" s="4">
        <f>A182+1</f>
        <v>2</v>
      </c>
      <c r="B183" s="13"/>
      <c r="C183" s="138"/>
      <c r="D183" s="34" t="s">
        <v>738</v>
      </c>
      <c r="E183" s="43" t="s">
        <v>552</v>
      </c>
      <c r="F183" s="47"/>
      <c r="G183" s="97">
        <v>9785000338032</v>
      </c>
      <c r="H183" s="164">
        <v>36</v>
      </c>
      <c r="I183" s="131" t="s">
        <v>627</v>
      </c>
      <c r="J183" s="81">
        <v>100</v>
      </c>
      <c r="K183" s="102"/>
      <c r="L183" s="95">
        <f>K183*2.2/100</f>
        <v>0</v>
      </c>
      <c r="M183" s="50">
        <f>TRUNC(K183/J183,0)*J183</f>
        <v>0</v>
      </c>
    </row>
    <row r="184" spans="1:13" s="2" customFormat="1" ht="48.75" customHeight="1" x14ac:dyDescent="0.25">
      <c r="A184" s="283" t="s">
        <v>723</v>
      </c>
      <c r="B184" s="284"/>
      <c r="C184" s="284"/>
      <c r="D184" s="284"/>
      <c r="E184" s="100"/>
      <c r="F184" s="285" t="s">
        <v>724</v>
      </c>
      <c r="G184" s="285"/>
      <c r="H184" s="285"/>
      <c r="I184" s="285"/>
      <c r="J184" s="286"/>
      <c r="K184" s="108"/>
      <c r="M184" s="50"/>
    </row>
    <row r="185" spans="1:13" s="2" customFormat="1" ht="71.25" customHeight="1" x14ac:dyDescent="0.25">
      <c r="A185" s="4">
        <v>1</v>
      </c>
      <c r="B185" s="13"/>
      <c r="C185" s="138"/>
      <c r="D185" s="34" t="s">
        <v>720</v>
      </c>
      <c r="E185"/>
      <c r="F185" s="47" t="s">
        <v>725</v>
      </c>
      <c r="G185" s="97">
        <v>4673738097923</v>
      </c>
      <c r="H185" s="63">
        <v>99</v>
      </c>
      <c r="I185" s="72" t="s">
        <v>963</v>
      </c>
      <c r="J185" s="81">
        <v>40</v>
      </c>
      <c r="K185" s="102"/>
      <c r="L185" s="95">
        <f>K185*0.095</f>
        <v>0</v>
      </c>
    </row>
    <row r="186" spans="1:13" s="2" customFormat="1" ht="105" customHeight="1" x14ac:dyDescent="0.25">
      <c r="A186" s="4">
        <f>A185+1</f>
        <v>2</v>
      </c>
      <c r="B186" s="13"/>
      <c r="C186" s="138"/>
      <c r="D186" s="34" t="s">
        <v>824</v>
      </c>
      <c r="E186" s="43" t="s">
        <v>552</v>
      </c>
      <c r="F186" s="47" t="s">
        <v>823</v>
      </c>
      <c r="G186" s="97">
        <v>4673738097916</v>
      </c>
      <c r="H186" s="63">
        <v>99</v>
      </c>
      <c r="I186" s="72" t="s">
        <v>963</v>
      </c>
      <c r="J186" s="81">
        <v>40</v>
      </c>
      <c r="K186" s="102"/>
      <c r="L186" s="95">
        <f>K186*0.095</f>
        <v>0</v>
      </c>
      <c r="M186" s="50">
        <f>TRUNC(K185/J185,0)*J185</f>
        <v>0</v>
      </c>
    </row>
    <row r="187" spans="1:13" s="2" customFormat="1" ht="69.75" customHeight="1" x14ac:dyDescent="0.25">
      <c r="A187" s="4">
        <f t="shared" ref="A187:A191" si="25">A186+1</f>
        <v>3</v>
      </c>
      <c r="B187" s="13"/>
      <c r="C187" s="138"/>
      <c r="D187" s="34" t="s">
        <v>721</v>
      </c>
      <c r="E187" s="27"/>
      <c r="F187" s="47" t="s">
        <v>725</v>
      </c>
      <c r="G187" s="97">
        <v>4673738097978</v>
      </c>
      <c r="H187" s="63">
        <v>99</v>
      </c>
      <c r="I187" s="72" t="s">
        <v>963</v>
      </c>
      <c r="J187" s="81">
        <v>40</v>
      </c>
      <c r="K187" s="102"/>
      <c r="L187" s="95">
        <f>K187*0.095</f>
        <v>0</v>
      </c>
      <c r="M187" s="50">
        <f>TRUNC(K186/J186,0)*J186</f>
        <v>0</v>
      </c>
    </row>
    <row r="188" spans="1:13" s="2" customFormat="1" ht="73.5" customHeight="1" x14ac:dyDescent="0.25">
      <c r="A188" s="4">
        <f t="shared" si="25"/>
        <v>4</v>
      </c>
      <c r="B188" s="13"/>
      <c r="C188" s="138"/>
      <c r="D188" s="34" t="s">
        <v>722</v>
      </c>
      <c r="E188" s="27"/>
      <c r="F188" s="47" t="s">
        <v>725</v>
      </c>
      <c r="G188" s="97">
        <v>4673738097992</v>
      </c>
      <c r="H188" s="63">
        <v>99</v>
      </c>
      <c r="I188" s="72" t="s">
        <v>963</v>
      </c>
      <c r="J188" s="81">
        <v>40</v>
      </c>
      <c r="K188" s="102"/>
      <c r="L188" s="95">
        <f>K188*0.095</f>
        <v>0</v>
      </c>
      <c r="M188" s="50">
        <f>TRUNC(K187/J187,0)*J187</f>
        <v>0</v>
      </c>
    </row>
    <row r="189" spans="1:13" s="2" customFormat="1" ht="72" customHeight="1" x14ac:dyDescent="0.25">
      <c r="A189" s="4">
        <f t="shared" si="25"/>
        <v>5</v>
      </c>
      <c r="B189" s="13"/>
      <c r="C189" s="138"/>
      <c r="D189" s="34" t="s">
        <v>417</v>
      </c>
      <c r="E189" s="27"/>
      <c r="F189" s="47" t="s">
        <v>725</v>
      </c>
      <c r="G189" s="97">
        <v>4673738097954</v>
      </c>
      <c r="H189" s="63">
        <v>99</v>
      </c>
      <c r="I189" s="72" t="s">
        <v>963</v>
      </c>
      <c r="J189" s="81">
        <v>40</v>
      </c>
      <c r="K189" s="102"/>
      <c r="L189" s="95">
        <f>K189*0.095</f>
        <v>0</v>
      </c>
      <c r="M189" s="50">
        <f>TRUNC(K188/J188,0)*J188</f>
        <v>0</v>
      </c>
    </row>
    <row r="190" spans="1:13" s="2" customFormat="1" ht="111.75" customHeight="1" x14ac:dyDescent="0.25">
      <c r="A190" s="4">
        <f t="shared" si="25"/>
        <v>6</v>
      </c>
      <c r="B190" s="13"/>
      <c r="C190" s="138"/>
      <c r="D190" s="34" t="s">
        <v>831</v>
      </c>
      <c r="E190" s="27"/>
      <c r="F190" s="47" t="s">
        <v>725</v>
      </c>
      <c r="G190" s="97">
        <v>4673738097879</v>
      </c>
      <c r="H190" s="63">
        <v>99</v>
      </c>
      <c r="I190" s="72" t="s">
        <v>963</v>
      </c>
      <c r="J190" s="81">
        <v>40</v>
      </c>
      <c r="K190" s="102"/>
      <c r="L190" s="95">
        <f>K1104*0.095</f>
        <v>0</v>
      </c>
      <c r="M190" s="50">
        <f>TRUNC(K189/J189,0)*J189</f>
        <v>0</v>
      </c>
    </row>
    <row r="191" spans="1:13" s="2" customFormat="1" ht="111.75" customHeight="1" x14ac:dyDescent="0.25">
      <c r="A191" s="4">
        <f t="shared" si="25"/>
        <v>7</v>
      </c>
      <c r="B191" s="13"/>
      <c r="C191" s="138"/>
      <c r="D191" s="34" t="s">
        <v>905</v>
      </c>
      <c r="E191" s="27"/>
      <c r="F191" s="47" t="s">
        <v>823</v>
      </c>
      <c r="G191" s="97">
        <v>4673738097824</v>
      </c>
      <c r="H191" s="63">
        <v>99</v>
      </c>
      <c r="I191" s="72" t="s">
        <v>627</v>
      </c>
      <c r="J191" s="81">
        <v>40</v>
      </c>
      <c r="K191" s="102"/>
      <c r="L191" s="95">
        <f>K191*0.095</f>
        <v>0</v>
      </c>
      <c r="M191" s="50">
        <f>TRUNC(K1104/J1104,0)*J1104</f>
        <v>0</v>
      </c>
    </row>
    <row r="192" spans="1:13" s="2" customFormat="1" ht="51.75" customHeight="1" x14ac:dyDescent="0.25">
      <c r="A192" s="283" t="s">
        <v>1277</v>
      </c>
      <c r="B192" s="284"/>
      <c r="C192" s="284"/>
      <c r="D192" s="284"/>
      <c r="E192" s="100"/>
      <c r="F192" s="285" t="s">
        <v>1080</v>
      </c>
      <c r="G192" s="285"/>
      <c r="H192" s="285"/>
      <c r="I192" s="285"/>
      <c r="J192" s="286"/>
      <c r="K192" s="108"/>
      <c r="M192" s="50">
        <f>TRUNC(K191/J191,0)*J191</f>
        <v>0</v>
      </c>
    </row>
    <row r="193" spans="1:13" s="2" customFormat="1" ht="111.75" customHeight="1" x14ac:dyDescent="0.25">
      <c r="A193" s="4">
        <v>1</v>
      </c>
      <c r="B193" s="13"/>
      <c r="C193" s="138"/>
      <c r="D193" s="34" t="s">
        <v>1081</v>
      </c>
      <c r="E193" s="177"/>
      <c r="F193" s="47" t="s">
        <v>987</v>
      </c>
      <c r="G193" s="97">
        <v>4673760830222</v>
      </c>
      <c r="H193" s="63">
        <v>65</v>
      </c>
      <c r="I193" s="131" t="s">
        <v>1097</v>
      </c>
      <c r="J193" s="81">
        <v>280</v>
      </c>
      <c r="K193" s="102"/>
      <c r="L193" s="95">
        <f>K193*0.045</f>
        <v>0</v>
      </c>
    </row>
    <row r="194" spans="1:13" s="2" customFormat="1" ht="111.75" customHeight="1" x14ac:dyDescent="0.25">
      <c r="A194" s="4">
        <f t="shared" ref="A194:A196" si="26">A193+1</f>
        <v>2</v>
      </c>
      <c r="B194" s="13"/>
      <c r="C194" s="138"/>
      <c r="D194" s="34" t="s">
        <v>535</v>
      </c>
      <c r="E194" s="100"/>
      <c r="F194" s="47" t="s">
        <v>987</v>
      </c>
      <c r="G194" s="97">
        <v>4673738097701</v>
      </c>
      <c r="H194" s="63">
        <v>65</v>
      </c>
      <c r="I194" s="131" t="s">
        <v>829</v>
      </c>
      <c r="J194" s="81">
        <v>280</v>
      </c>
      <c r="K194" s="102"/>
      <c r="L194" s="95">
        <f>K194*0.045</f>
        <v>0</v>
      </c>
      <c r="M194" s="50">
        <f>TRUNC(K193/J193,0)*J193</f>
        <v>0</v>
      </c>
    </row>
    <row r="195" spans="1:13" s="2" customFormat="1" ht="111.75" customHeight="1" x14ac:dyDescent="0.25">
      <c r="A195" s="4">
        <f t="shared" si="26"/>
        <v>3</v>
      </c>
      <c r="B195" s="13"/>
      <c r="C195" s="138"/>
      <c r="D195" s="34" t="s">
        <v>985</v>
      </c>
      <c r="E195" s="100"/>
      <c r="F195" s="47" t="s">
        <v>987</v>
      </c>
      <c r="G195" s="97">
        <v>4673738097695</v>
      </c>
      <c r="H195" s="63">
        <v>65</v>
      </c>
      <c r="I195" s="131" t="s">
        <v>829</v>
      </c>
      <c r="J195" s="81">
        <v>280</v>
      </c>
      <c r="K195" s="102"/>
      <c r="L195" s="95">
        <f>K195*0.045</f>
        <v>0</v>
      </c>
      <c r="M195" s="50">
        <f>TRUNC(K194/J194,0)*J194</f>
        <v>0</v>
      </c>
    </row>
    <row r="196" spans="1:13" s="2" customFormat="1" ht="93.75" customHeight="1" x14ac:dyDescent="0.25">
      <c r="A196" s="4">
        <f t="shared" si="26"/>
        <v>4</v>
      </c>
      <c r="B196" s="13"/>
      <c r="C196" s="138"/>
      <c r="D196" s="34" t="s">
        <v>986</v>
      </c>
      <c r="E196" s="100"/>
      <c r="F196" s="47" t="s">
        <v>987</v>
      </c>
      <c r="G196" s="97">
        <v>4673738097688</v>
      </c>
      <c r="H196" s="63">
        <v>65</v>
      </c>
      <c r="I196" s="131" t="s">
        <v>829</v>
      </c>
      <c r="J196" s="81">
        <v>280</v>
      </c>
      <c r="K196" s="102"/>
      <c r="L196" s="95">
        <f>K196*0.045</f>
        <v>0</v>
      </c>
      <c r="M196" s="50">
        <f>TRUNC(K195/J195,0)*J195</f>
        <v>0</v>
      </c>
    </row>
    <row r="197" spans="1:13" s="9" customFormat="1" ht="42" customHeight="1" thickBot="1" x14ac:dyDescent="0.3">
      <c r="A197" s="312" t="s">
        <v>652</v>
      </c>
      <c r="B197" s="313"/>
      <c r="C197" s="313"/>
      <c r="D197" s="313"/>
      <c r="E197" s="313"/>
      <c r="F197" s="313"/>
      <c r="G197" s="313"/>
      <c r="H197" s="313"/>
      <c r="I197" s="313"/>
      <c r="J197" s="314"/>
      <c r="K197" s="241"/>
      <c r="L197" s="204"/>
      <c r="M197" s="50">
        <f>TRUNC(K196/J196,0)*J196</f>
        <v>0</v>
      </c>
    </row>
    <row r="198" spans="1:13" s="9" customFormat="1" ht="39" customHeight="1" thickTop="1" x14ac:dyDescent="0.25">
      <c r="A198" s="315" t="s">
        <v>1177</v>
      </c>
      <c r="B198" s="316"/>
      <c r="C198" s="316"/>
      <c r="D198" s="316"/>
      <c r="E198" s="316"/>
      <c r="F198" s="316"/>
      <c r="G198" s="316"/>
      <c r="H198" s="316"/>
      <c r="I198" s="316"/>
      <c r="J198" s="242"/>
      <c r="K198" s="243"/>
      <c r="L198" s="274"/>
      <c r="M198" s="50"/>
    </row>
    <row r="199" spans="1:13" s="2" customFormat="1" ht="84.75" customHeight="1" x14ac:dyDescent="0.25">
      <c r="A199" s="318" t="s">
        <v>658</v>
      </c>
      <c r="B199" s="284"/>
      <c r="C199" s="284"/>
      <c r="D199" s="284"/>
      <c r="E199" s="104"/>
      <c r="F199" s="310" t="s">
        <v>1204</v>
      </c>
      <c r="G199" s="310"/>
      <c r="H199" s="310"/>
      <c r="I199" s="310"/>
      <c r="J199" s="311"/>
      <c r="K199" s="108"/>
      <c r="L199" s="275"/>
      <c r="M199" s="230"/>
    </row>
    <row r="200" spans="1:13" s="2" customFormat="1" ht="111.75" customHeight="1" x14ac:dyDescent="0.25">
      <c r="A200" s="5">
        <v>1</v>
      </c>
      <c r="B200" s="13" t="s">
        <v>2</v>
      </c>
      <c r="C200" s="23"/>
      <c r="D200" s="35" t="s">
        <v>69</v>
      </c>
      <c r="E200" s="27"/>
      <c r="F200" s="47" t="s">
        <v>560</v>
      </c>
      <c r="G200" s="97">
        <v>9785912828881</v>
      </c>
      <c r="H200" s="193">
        <v>120</v>
      </c>
      <c r="I200" s="70" t="s">
        <v>630</v>
      </c>
      <c r="J200" s="81">
        <v>25</v>
      </c>
      <c r="K200" s="103"/>
      <c r="L200" s="245">
        <f t="shared" ref="L200:L207" si="27">K200*2.75/25</f>
        <v>0</v>
      </c>
      <c r="M200" s="230">
        <f t="shared" ref="M200:M207" si="28">TRUNC(K200/J200,0)*J200</f>
        <v>0</v>
      </c>
    </row>
    <row r="201" spans="1:13" s="2" customFormat="1" ht="111.75" customHeight="1" x14ac:dyDescent="0.25">
      <c r="A201" s="5">
        <f t="shared" ref="A201:A207" si="29">A200+1</f>
        <v>2</v>
      </c>
      <c r="B201" s="13" t="s">
        <v>2</v>
      </c>
      <c r="C201" s="23"/>
      <c r="D201" s="35" t="s">
        <v>70</v>
      </c>
      <c r="E201" s="44"/>
      <c r="F201" s="47" t="s">
        <v>561</v>
      </c>
      <c r="G201" s="97">
        <v>9785000335468</v>
      </c>
      <c r="H201" s="193">
        <v>120</v>
      </c>
      <c r="I201" s="70" t="s">
        <v>630</v>
      </c>
      <c r="J201" s="81">
        <v>25</v>
      </c>
      <c r="K201" s="86"/>
      <c r="L201" s="245">
        <f t="shared" si="27"/>
        <v>0</v>
      </c>
      <c r="M201" s="230">
        <f t="shared" si="28"/>
        <v>0</v>
      </c>
    </row>
    <row r="202" spans="1:13" s="2" customFormat="1" ht="111.75" customHeight="1" x14ac:dyDescent="0.25">
      <c r="A202" s="5">
        <f t="shared" si="29"/>
        <v>3</v>
      </c>
      <c r="B202" s="13" t="s">
        <v>2</v>
      </c>
      <c r="C202" s="23"/>
      <c r="D202" s="35" t="s">
        <v>71</v>
      </c>
      <c r="E202" s="27"/>
      <c r="F202" s="47" t="s">
        <v>561</v>
      </c>
      <c r="G202" s="97">
        <v>9785000335277</v>
      </c>
      <c r="H202" s="193">
        <v>120</v>
      </c>
      <c r="I202" s="70" t="s">
        <v>630</v>
      </c>
      <c r="J202" s="81">
        <v>25</v>
      </c>
      <c r="K202" s="103"/>
      <c r="L202" s="245">
        <f t="shared" si="27"/>
        <v>0</v>
      </c>
      <c r="M202" s="230">
        <f t="shared" si="28"/>
        <v>0</v>
      </c>
    </row>
    <row r="203" spans="1:13" s="2" customFormat="1" ht="111.75" customHeight="1" x14ac:dyDescent="0.25">
      <c r="A203" s="5">
        <f t="shared" si="29"/>
        <v>4</v>
      </c>
      <c r="B203" s="13" t="s">
        <v>2</v>
      </c>
      <c r="C203" s="23"/>
      <c r="D203" s="35" t="s">
        <v>72</v>
      </c>
      <c r="E203" s="45"/>
      <c r="F203" s="47" t="s">
        <v>561</v>
      </c>
      <c r="G203" s="97">
        <v>9785000335284</v>
      </c>
      <c r="H203" s="193">
        <v>120</v>
      </c>
      <c r="I203" s="70" t="s">
        <v>630</v>
      </c>
      <c r="J203" s="81">
        <v>25</v>
      </c>
      <c r="K203" s="86"/>
      <c r="L203" s="245">
        <f t="shared" si="27"/>
        <v>0</v>
      </c>
      <c r="M203" s="230">
        <f t="shared" si="28"/>
        <v>0</v>
      </c>
    </row>
    <row r="204" spans="1:13" s="2" customFormat="1" ht="111.75" customHeight="1" x14ac:dyDescent="0.25">
      <c r="A204" s="5">
        <f t="shared" si="29"/>
        <v>5</v>
      </c>
      <c r="B204" s="13" t="s">
        <v>2</v>
      </c>
      <c r="C204" s="23"/>
      <c r="D204" s="35" t="s">
        <v>73</v>
      </c>
      <c r="E204" s="27"/>
      <c r="F204" s="47" t="s">
        <v>561</v>
      </c>
      <c r="G204" s="97">
        <v>9785912828874</v>
      </c>
      <c r="H204" s="193">
        <v>120</v>
      </c>
      <c r="I204" s="70" t="s">
        <v>630</v>
      </c>
      <c r="J204" s="81">
        <v>25</v>
      </c>
      <c r="K204" s="103"/>
      <c r="L204" s="245">
        <f t="shared" si="27"/>
        <v>0</v>
      </c>
      <c r="M204" s="230">
        <f t="shared" si="28"/>
        <v>0</v>
      </c>
    </row>
    <row r="205" spans="1:13" s="2" customFormat="1" ht="111.75" customHeight="1" x14ac:dyDescent="0.25">
      <c r="A205" s="5">
        <f t="shared" si="29"/>
        <v>6</v>
      </c>
      <c r="B205" s="13" t="s">
        <v>2</v>
      </c>
      <c r="C205" s="23"/>
      <c r="D205" s="35" t="s">
        <v>74</v>
      </c>
      <c r="E205" s="46"/>
      <c r="F205" s="47" t="s">
        <v>562</v>
      </c>
      <c r="G205" s="97">
        <v>9785000335451</v>
      </c>
      <c r="H205" s="193">
        <v>120</v>
      </c>
      <c r="I205" s="70" t="s">
        <v>630</v>
      </c>
      <c r="J205" s="81">
        <v>25</v>
      </c>
      <c r="K205" s="86"/>
      <c r="L205" s="245">
        <f t="shared" si="27"/>
        <v>0</v>
      </c>
      <c r="M205" s="230">
        <f t="shared" si="28"/>
        <v>0</v>
      </c>
    </row>
    <row r="206" spans="1:13" s="9" customFormat="1" ht="111.75" customHeight="1" x14ac:dyDescent="0.25">
      <c r="A206" s="5">
        <f t="shared" si="29"/>
        <v>7</v>
      </c>
      <c r="B206" s="13" t="s">
        <v>2</v>
      </c>
      <c r="C206" s="23"/>
      <c r="D206" s="35" t="s">
        <v>75</v>
      </c>
      <c r="E206" s="27"/>
      <c r="F206" s="47" t="s">
        <v>563</v>
      </c>
      <c r="G206" s="97">
        <v>9785912828867</v>
      </c>
      <c r="H206" s="193">
        <v>120</v>
      </c>
      <c r="I206" s="70" t="s">
        <v>630</v>
      </c>
      <c r="J206" s="81">
        <v>25</v>
      </c>
      <c r="K206" s="86"/>
      <c r="L206" s="277">
        <f t="shared" si="27"/>
        <v>0</v>
      </c>
      <c r="M206" s="230">
        <f t="shared" si="28"/>
        <v>0</v>
      </c>
    </row>
    <row r="207" spans="1:13" s="9" customFormat="1" ht="111.75" customHeight="1" thickBot="1" x14ac:dyDescent="0.3">
      <c r="A207" s="5">
        <f t="shared" si="29"/>
        <v>8</v>
      </c>
      <c r="B207" s="13" t="s">
        <v>2</v>
      </c>
      <c r="C207" s="23"/>
      <c r="D207" s="35" t="s">
        <v>76</v>
      </c>
      <c r="E207" s="246"/>
      <c r="F207" s="47" t="s">
        <v>564</v>
      </c>
      <c r="G207" s="97">
        <v>9785912828591</v>
      </c>
      <c r="H207" s="193">
        <v>120</v>
      </c>
      <c r="I207" s="70" t="s">
        <v>630</v>
      </c>
      <c r="J207" s="81">
        <v>50</v>
      </c>
      <c r="K207" s="180"/>
      <c r="L207" s="273">
        <f t="shared" si="27"/>
        <v>0</v>
      </c>
      <c r="M207" s="259">
        <f t="shared" si="28"/>
        <v>0</v>
      </c>
    </row>
    <row r="208" spans="1:13" s="2" customFormat="1" ht="60" customHeight="1" thickTop="1" x14ac:dyDescent="0.25">
      <c r="A208" s="308" t="s">
        <v>660</v>
      </c>
      <c r="B208" s="309"/>
      <c r="C208" s="309"/>
      <c r="D208" s="309"/>
      <c r="E208" s="247"/>
      <c r="F208" s="291" t="s">
        <v>661</v>
      </c>
      <c r="G208" s="291"/>
      <c r="H208" s="291"/>
      <c r="I208" s="291"/>
      <c r="J208" s="292"/>
      <c r="K208" s="243"/>
      <c r="L208" s="258"/>
      <c r="M208" s="50"/>
    </row>
    <row r="209" spans="1:13" s="2" customFormat="1" ht="111.75" customHeight="1" x14ac:dyDescent="0.25">
      <c r="A209" s="5">
        <v>1</v>
      </c>
      <c r="B209" s="13" t="s">
        <v>2</v>
      </c>
      <c r="C209" s="24" t="s">
        <v>30</v>
      </c>
      <c r="D209" s="37" t="s">
        <v>62</v>
      </c>
      <c r="E209" s="27"/>
      <c r="F209" s="47" t="s">
        <v>565</v>
      </c>
      <c r="G209" s="97">
        <v>9785912825637</v>
      </c>
      <c r="H209" s="64">
        <v>67</v>
      </c>
      <c r="I209" s="70" t="s">
        <v>1067</v>
      </c>
      <c r="J209" s="81">
        <v>50</v>
      </c>
      <c r="K209" s="103"/>
      <c r="L209" s="50">
        <f t="shared" ref="L209:L216" si="30">K209*1.85/50</f>
        <v>0</v>
      </c>
      <c r="M209" s="50">
        <f>TRUNC(K209/J209,0)*J209</f>
        <v>0</v>
      </c>
    </row>
    <row r="210" spans="1:13" s="2" customFormat="1" ht="111.75" customHeight="1" x14ac:dyDescent="0.25">
      <c r="A210" s="5">
        <f>A209+1</f>
        <v>2</v>
      </c>
      <c r="B210" s="13" t="s">
        <v>2</v>
      </c>
      <c r="C210" s="24" t="s">
        <v>30</v>
      </c>
      <c r="D210" s="37" t="s">
        <v>977</v>
      </c>
      <c r="E210" s="27"/>
      <c r="F210" s="47" t="s">
        <v>565</v>
      </c>
      <c r="G210" s="97">
        <v>9785000336342</v>
      </c>
      <c r="H210" s="64">
        <v>67</v>
      </c>
      <c r="I210" s="70" t="s">
        <v>829</v>
      </c>
      <c r="J210" s="81">
        <v>50</v>
      </c>
      <c r="K210" s="103"/>
      <c r="L210" s="50">
        <f t="shared" si="30"/>
        <v>0</v>
      </c>
      <c r="M210" s="50">
        <f>TRUNC(K210/J210,0)*J210</f>
        <v>0</v>
      </c>
    </row>
    <row r="211" spans="1:13" s="2" customFormat="1" ht="111.75" customHeight="1" x14ac:dyDescent="0.25">
      <c r="A211" s="5">
        <f t="shared" ref="A211:A216" si="31">A210+1</f>
        <v>3</v>
      </c>
      <c r="B211" s="13" t="s">
        <v>2</v>
      </c>
      <c r="C211" s="24" t="s">
        <v>30</v>
      </c>
      <c r="D211" s="37" t="s">
        <v>80</v>
      </c>
      <c r="E211" s="27"/>
      <c r="F211" s="47" t="s">
        <v>565</v>
      </c>
      <c r="G211" s="97">
        <v>9785912825644</v>
      </c>
      <c r="H211" s="64">
        <v>67</v>
      </c>
      <c r="I211" s="70" t="s">
        <v>829</v>
      </c>
      <c r="J211" s="81">
        <v>50</v>
      </c>
      <c r="K211" s="103"/>
      <c r="L211" s="50">
        <f t="shared" si="30"/>
        <v>0</v>
      </c>
      <c r="M211" s="50">
        <f>TRUNC(K211/J211,0)*J211</f>
        <v>0</v>
      </c>
    </row>
    <row r="212" spans="1:13" s="2" customFormat="1" ht="111.75" customHeight="1" x14ac:dyDescent="0.25">
      <c r="A212" s="5">
        <f t="shared" si="31"/>
        <v>4</v>
      </c>
      <c r="B212" s="13" t="s">
        <v>2</v>
      </c>
      <c r="C212" s="24" t="s">
        <v>30</v>
      </c>
      <c r="D212" s="37" t="s">
        <v>63</v>
      </c>
      <c r="E212" s="43" t="s">
        <v>552</v>
      </c>
      <c r="F212" s="47" t="s">
        <v>565</v>
      </c>
      <c r="G212" s="97">
        <v>9785912825651</v>
      </c>
      <c r="H212" s="64">
        <v>67</v>
      </c>
      <c r="I212" s="70" t="s">
        <v>829</v>
      </c>
      <c r="J212" s="81">
        <v>50</v>
      </c>
      <c r="K212" s="103"/>
      <c r="L212" s="50">
        <f t="shared" si="30"/>
        <v>0</v>
      </c>
      <c r="M212" s="50">
        <f>TRUNC(K212/J212,0)*J212</f>
        <v>0</v>
      </c>
    </row>
    <row r="213" spans="1:13" s="2" customFormat="1" ht="111.75" customHeight="1" x14ac:dyDescent="0.25">
      <c r="A213" s="5">
        <f t="shared" si="31"/>
        <v>5</v>
      </c>
      <c r="B213" s="13" t="s">
        <v>2</v>
      </c>
      <c r="C213" s="24" t="s">
        <v>30</v>
      </c>
      <c r="D213" s="37" t="s">
        <v>978</v>
      </c>
      <c r="E213" s="45"/>
      <c r="F213" s="47" t="s">
        <v>565</v>
      </c>
      <c r="G213" s="97">
        <v>9785000336359</v>
      </c>
      <c r="H213" s="64">
        <v>67</v>
      </c>
      <c r="I213" s="70" t="s">
        <v>829</v>
      </c>
      <c r="J213" s="81">
        <v>50</v>
      </c>
      <c r="K213" s="86"/>
      <c r="L213" s="50">
        <f t="shared" si="30"/>
        <v>0</v>
      </c>
      <c r="M213" s="50">
        <f>TRUNC(K213/J213,0)*J213</f>
        <v>0</v>
      </c>
    </row>
    <row r="214" spans="1:13" s="2" customFormat="1" ht="111.75" customHeight="1" x14ac:dyDescent="0.25">
      <c r="A214" s="5">
        <f>A1096+1</f>
        <v>3</v>
      </c>
      <c r="B214" s="13" t="s">
        <v>2</v>
      </c>
      <c r="C214" s="24" t="s">
        <v>30</v>
      </c>
      <c r="D214" s="37" t="s">
        <v>82</v>
      </c>
      <c r="E214" s="27"/>
      <c r="F214" s="47" t="s">
        <v>565</v>
      </c>
      <c r="G214" s="97">
        <v>9785912825767</v>
      </c>
      <c r="H214" s="64">
        <v>67</v>
      </c>
      <c r="I214" s="72" t="s">
        <v>829</v>
      </c>
      <c r="J214" s="81">
        <v>50</v>
      </c>
      <c r="K214" s="86"/>
      <c r="L214" s="50">
        <f t="shared" si="30"/>
        <v>0</v>
      </c>
      <c r="M214" s="50"/>
    </row>
    <row r="215" spans="1:13" s="2" customFormat="1" ht="111.75" customHeight="1" x14ac:dyDescent="0.25">
      <c r="A215" s="5">
        <f t="shared" si="31"/>
        <v>4</v>
      </c>
      <c r="B215" s="13" t="s">
        <v>2</v>
      </c>
      <c r="C215" s="24" t="s">
        <v>30</v>
      </c>
      <c r="D215" s="37" t="s">
        <v>83</v>
      </c>
      <c r="E215" s="27"/>
      <c r="F215" s="47" t="s">
        <v>565</v>
      </c>
      <c r="G215" s="97">
        <v>9785912825774</v>
      </c>
      <c r="H215" s="64">
        <v>67</v>
      </c>
      <c r="I215" s="70" t="s">
        <v>629</v>
      </c>
      <c r="J215" s="81">
        <v>50</v>
      </c>
      <c r="K215" s="86"/>
      <c r="L215" s="50">
        <f t="shared" si="30"/>
        <v>0</v>
      </c>
      <c r="M215" s="50">
        <f>TRUNC(K215/J215,0)*J215</f>
        <v>0</v>
      </c>
    </row>
    <row r="216" spans="1:13" s="2" customFormat="1" ht="111.75" customHeight="1" x14ac:dyDescent="0.25">
      <c r="A216" s="5">
        <f t="shared" si="31"/>
        <v>5</v>
      </c>
      <c r="B216" s="13" t="s">
        <v>2</v>
      </c>
      <c r="C216" s="24" t="s">
        <v>30</v>
      </c>
      <c r="D216" s="37" t="s">
        <v>84</v>
      </c>
      <c r="E216" s="27"/>
      <c r="F216" s="47" t="s">
        <v>565</v>
      </c>
      <c r="G216" s="97">
        <v>9785912825781</v>
      </c>
      <c r="H216" s="64">
        <v>67</v>
      </c>
      <c r="I216" s="70" t="s">
        <v>629</v>
      </c>
      <c r="J216" s="81">
        <v>50</v>
      </c>
      <c r="K216" s="86"/>
      <c r="L216" s="50">
        <f t="shared" si="30"/>
        <v>0</v>
      </c>
      <c r="M216" s="50">
        <f>TRUNC(K216/J216,0)*J216</f>
        <v>0</v>
      </c>
    </row>
    <row r="217" spans="1:13" s="2" customFormat="1" ht="54.75" customHeight="1" x14ac:dyDescent="0.25">
      <c r="A217" s="283" t="s">
        <v>795</v>
      </c>
      <c r="B217" s="284"/>
      <c r="C217" s="284"/>
      <c r="D217" s="284"/>
      <c r="E217" s="100"/>
      <c r="F217" s="285" t="s">
        <v>810</v>
      </c>
      <c r="G217" s="285"/>
      <c r="H217" s="285"/>
      <c r="I217" s="285"/>
      <c r="J217" s="286"/>
      <c r="K217" s="108"/>
      <c r="M217" s="50"/>
    </row>
    <row r="218" spans="1:13" s="2" customFormat="1" ht="111.75" customHeight="1" x14ac:dyDescent="0.25">
      <c r="A218" s="4">
        <v>1</v>
      </c>
      <c r="B218" s="136"/>
      <c r="C218" s="138"/>
      <c r="D218" s="34" t="s">
        <v>843</v>
      </c>
      <c r="E218" s="137"/>
      <c r="F218" s="47" t="s">
        <v>797</v>
      </c>
      <c r="G218" s="97">
        <v>9785000338216</v>
      </c>
      <c r="H218" s="185">
        <v>115</v>
      </c>
      <c r="I218" s="131" t="s">
        <v>829</v>
      </c>
      <c r="J218" s="81">
        <v>50</v>
      </c>
      <c r="K218" s="102"/>
      <c r="L218" s="95">
        <f t="shared" ref="L218:L225" si="32">K218*3.1/50</f>
        <v>0</v>
      </c>
      <c r="M218" s="50">
        <f t="shared" ref="M218:M225" si="33">TRUNC(K218/J218,0)*J218</f>
        <v>0</v>
      </c>
    </row>
    <row r="219" spans="1:13" s="2" customFormat="1" ht="111.75" customHeight="1" x14ac:dyDescent="0.25">
      <c r="A219" s="4">
        <f>A218+1</f>
        <v>2</v>
      </c>
      <c r="B219" s="136"/>
      <c r="C219" s="138"/>
      <c r="D219" s="34" t="s">
        <v>54</v>
      </c>
      <c r="E219" s="43" t="s">
        <v>552</v>
      </c>
      <c r="F219" s="47" t="s">
        <v>797</v>
      </c>
      <c r="G219" s="97">
        <v>9785000338223</v>
      </c>
      <c r="H219" s="63">
        <v>122</v>
      </c>
      <c r="I219" s="131" t="s">
        <v>829</v>
      </c>
      <c r="J219" s="81">
        <v>50</v>
      </c>
      <c r="K219" s="102"/>
      <c r="L219" s="95">
        <f t="shared" si="32"/>
        <v>0</v>
      </c>
      <c r="M219" s="50">
        <f t="shared" si="33"/>
        <v>0</v>
      </c>
    </row>
    <row r="220" spans="1:13" s="2" customFormat="1" ht="111.75" customHeight="1" x14ac:dyDescent="0.25">
      <c r="A220" s="4">
        <f t="shared" ref="A220:A225" si="34">A219+1</f>
        <v>3</v>
      </c>
      <c r="B220" s="13"/>
      <c r="C220" s="138"/>
      <c r="D220" s="34" t="s">
        <v>796</v>
      </c>
      <c r="E220" s="43" t="s">
        <v>552</v>
      </c>
      <c r="F220" s="47" t="s">
        <v>797</v>
      </c>
      <c r="G220" s="97">
        <v>9785000337905</v>
      </c>
      <c r="H220" s="63">
        <v>122</v>
      </c>
      <c r="I220" s="131" t="s">
        <v>829</v>
      </c>
      <c r="J220" s="81">
        <v>50</v>
      </c>
      <c r="K220" s="102"/>
      <c r="L220" s="95">
        <f t="shared" si="32"/>
        <v>0</v>
      </c>
      <c r="M220" s="50">
        <f t="shared" si="33"/>
        <v>0</v>
      </c>
    </row>
    <row r="221" spans="1:13" s="2" customFormat="1" ht="111.75" customHeight="1" x14ac:dyDescent="0.25">
      <c r="A221" s="4">
        <f t="shared" si="34"/>
        <v>4</v>
      </c>
      <c r="B221" s="136"/>
      <c r="C221" s="138"/>
      <c r="D221" s="34" t="s">
        <v>841</v>
      </c>
      <c r="E221" s="43" t="s">
        <v>552</v>
      </c>
      <c r="F221" s="47" t="s">
        <v>797</v>
      </c>
      <c r="G221" s="97">
        <v>9785000338230</v>
      </c>
      <c r="H221" s="63">
        <v>122</v>
      </c>
      <c r="I221" s="131" t="s">
        <v>829</v>
      </c>
      <c r="J221" s="81">
        <v>50</v>
      </c>
      <c r="K221" s="102"/>
      <c r="L221" s="95">
        <f t="shared" si="32"/>
        <v>0</v>
      </c>
      <c r="M221" s="50">
        <f t="shared" si="33"/>
        <v>0</v>
      </c>
    </row>
    <row r="222" spans="1:13" s="2" customFormat="1" ht="111.75" customHeight="1" x14ac:dyDescent="0.25">
      <c r="A222" s="4">
        <f t="shared" si="34"/>
        <v>5</v>
      </c>
      <c r="B222" s="13"/>
      <c r="C222" s="138"/>
      <c r="D222" s="34" t="s">
        <v>83</v>
      </c>
      <c r="E222" s="27"/>
      <c r="F222" s="47" t="s">
        <v>797</v>
      </c>
      <c r="G222" s="97">
        <v>9785000337899</v>
      </c>
      <c r="H222" s="63">
        <v>122</v>
      </c>
      <c r="I222" s="131" t="s">
        <v>829</v>
      </c>
      <c r="J222" s="81">
        <v>50</v>
      </c>
      <c r="K222" s="102"/>
      <c r="L222" s="95">
        <f t="shared" si="32"/>
        <v>0</v>
      </c>
      <c r="M222" s="50">
        <f t="shared" si="33"/>
        <v>0</v>
      </c>
    </row>
    <row r="223" spans="1:13" s="2" customFormat="1" ht="111.75" customHeight="1" x14ac:dyDescent="0.25">
      <c r="A223" s="4">
        <f t="shared" si="34"/>
        <v>6</v>
      </c>
      <c r="B223" s="13"/>
      <c r="C223" s="138"/>
      <c r="D223" s="34" t="s">
        <v>809</v>
      </c>
      <c r="E223" s="100"/>
      <c r="F223" s="47" t="s">
        <v>797</v>
      </c>
      <c r="G223" s="97">
        <v>9785000337912</v>
      </c>
      <c r="H223" s="63">
        <v>122</v>
      </c>
      <c r="I223" s="131" t="s">
        <v>829</v>
      </c>
      <c r="J223" s="81">
        <v>50</v>
      </c>
      <c r="K223" s="102"/>
      <c r="L223" s="95">
        <f t="shared" si="32"/>
        <v>0</v>
      </c>
      <c r="M223" s="50">
        <f t="shared" si="33"/>
        <v>0</v>
      </c>
    </row>
    <row r="224" spans="1:13" s="2" customFormat="1" ht="111.75" customHeight="1" x14ac:dyDescent="0.25">
      <c r="A224" s="4">
        <f t="shared" si="34"/>
        <v>7</v>
      </c>
      <c r="B224" s="13"/>
      <c r="C224" s="138"/>
      <c r="D224" s="34" t="s">
        <v>108</v>
      </c>
      <c r="E224" s="100"/>
      <c r="F224" s="47" t="s">
        <v>797</v>
      </c>
      <c r="G224" s="97">
        <v>9785000337929</v>
      </c>
      <c r="H224" s="63">
        <v>122</v>
      </c>
      <c r="I224" s="131" t="s">
        <v>829</v>
      </c>
      <c r="J224" s="81">
        <v>50</v>
      </c>
      <c r="K224" s="102"/>
      <c r="L224" s="95">
        <f t="shared" si="32"/>
        <v>0</v>
      </c>
      <c r="M224" s="50">
        <f t="shared" si="33"/>
        <v>0</v>
      </c>
    </row>
    <row r="225" spans="1:13" s="2" customFormat="1" ht="111.75" customHeight="1" x14ac:dyDescent="0.25">
      <c r="A225" s="4">
        <f t="shared" si="34"/>
        <v>8</v>
      </c>
      <c r="B225" s="13"/>
      <c r="C225" s="138"/>
      <c r="D225" s="34" t="s">
        <v>842</v>
      </c>
      <c r="E225" s="100"/>
      <c r="F225" s="47" t="s">
        <v>797</v>
      </c>
      <c r="G225" s="97">
        <v>9785000338247</v>
      </c>
      <c r="H225" s="63">
        <v>115</v>
      </c>
      <c r="I225" s="131" t="s">
        <v>829</v>
      </c>
      <c r="J225" s="81">
        <v>50</v>
      </c>
      <c r="K225" s="102"/>
      <c r="L225" s="95">
        <f t="shared" si="32"/>
        <v>0</v>
      </c>
      <c r="M225" s="50">
        <f t="shared" si="33"/>
        <v>0</v>
      </c>
    </row>
    <row r="226" spans="1:13" s="2" customFormat="1" ht="62.25" customHeight="1" x14ac:dyDescent="0.25">
      <c r="A226" s="283" t="s">
        <v>653</v>
      </c>
      <c r="B226" s="284"/>
      <c r="C226" s="284"/>
      <c r="D226" s="284"/>
      <c r="E226" s="100"/>
      <c r="F226" s="285" t="s">
        <v>654</v>
      </c>
      <c r="G226" s="285"/>
      <c r="H226" s="285"/>
      <c r="I226" s="285"/>
      <c r="J226" s="286"/>
      <c r="K226" s="108"/>
      <c r="L226" s="50"/>
      <c r="M226" s="50"/>
    </row>
    <row r="227" spans="1:13" s="2" customFormat="1" ht="111.75" customHeight="1" x14ac:dyDescent="0.25">
      <c r="A227" s="5">
        <v>1</v>
      </c>
      <c r="B227" s="13"/>
      <c r="C227" s="138"/>
      <c r="D227" s="34" t="s">
        <v>43</v>
      </c>
      <c r="E227" s="27"/>
      <c r="F227" s="47" t="s">
        <v>557</v>
      </c>
      <c r="G227" s="144">
        <v>9785000337431</v>
      </c>
      <c r="H227" s="64">
        <v>85</v>
      </c>
      <c r="I227" s="71" t="s">
        <v>628</v>
      </c>
      <c r="J227" s="81">
        <v>100</v>
      </c>
      <c r="K227" s="88"/>
      <c r="L227" s="50">
        <f>K227*2.6/J227</f>
        <v>0</v>
      </c>
      <c r="M227" s="50">
        <f>TRUNC(K227/J227,0)*J227</f>
        <v>0</v>
      </c>
    </row>
    <row r="228" spans="1:13" s="2" customFormat="1" ht="111.75" customHeight="1" x14ac:dyDescent="0.25">
      <c r="A228" s="5">
        <f>A227+1</f>
        <v>2</v>
      </c>
      <c r="B228" s="13"/>
      <c r="C228" s="138"/>
      <c r="D228" s="34" t="s">
        <v>44</v>
      </c>
      <c r="E228" s="27"/>
      <c r="F228" s="47" t="s">
        <v>558</v>
      </c>
      <c r="G228" s="144">
        <v>9785000337448</v>
      </c>
      <c r="H228" s="63">
        <v>85</v>
      </c>
      <c r="I228" s="71" t="s">
        <v>628</v>
      </c>
      <c r="J228" s="81">
        <v>100</v>
      </c>
      <c r="K228" s="88"/>
      <c r="L228" s="50">
        <f>K228*2.6/J228</f>
        <v>0</v>
      </c>
      <c r="M228" s="50">
        <f>TRUNC(K228/J228,0)*J228</f>
        <v>0</v>
      </c>
    </row>
    <row r="229" spans="1:13" s="2" customFormat="1" ht="111.75" customHeight="1" x14ac:dyDescent="0.25">
      <c r="A229" s="5">
        <f>A29+1</f>
        <v>4</v>
      </c>
      <c r="B229" s="13"/>
      <c r="C229" s="138"/>
      <c r="D229" s="34" t="s">
        <v>46</v>
      </c>
      <c r="E229" s="205" t="s">
        <v>552</v>
      </c>
      <c r="F229" s="47" t="s">
        <v>557</v>
      </c>
      <c r="G229" s="144">
        <v>9785000337462</v>
      </c>
      <c r="H229" s="63">
        <v>85</v>
      </c>
      <c r="I229" s="71" t="s">
        <v>628</v>
      </c>
      <c r="J229" s="81">
        <v>100</v>
      </c>
      <c r="K229" s="88"/>
      <c r="L229" s="50">
        <f>K229*2.6/J229</f>
        <v>0</v>
      </c>
      <c r="M229" s="50">
        <f>TRUNC(K229/J229,0)*J229</f>
        <v>0</v>
      </c>
    </row>
    <row r="230" spans="1:13" s="9" customFormat="1" ht="111.75" customHeight="1" x14ac:dyDescent="0.25">
      <c r="A230" s="222">
        <f>A229+1</f>
        <v>5</v>
      </c>
      <c r="B230" s="209"/>
      <c r="C230" s="226"/>
      <c r="D230" s="211" t="s">
        <v>45</v>
      </c>
      <c r="E230" s="212" t="s">
        <v>1243</v>
      </c>
      <c r="F230" s="213" t="s">
        <v>558</v>
      </c>
      <c r="G230" s="214">
        <v>9785000337455</v>
      </c>
      <c r="H230" s="219">
        <v>35</v>
      </c>
      <c r="I230" s="227" t="s">
        <v>628</v>
      </c>
      <c r="J230" s="217">
        <v>100</v>
      </c>
      <c r="K230" s="88"/>
      <c r="L230" s="50">
        <f>K230*2.6/J230</f>
        <v>0</v>
      </c>
      <c r="M230" s="50">
        <f>TRUNC(K230/J230,0)*J230</f>
        <v>0</v>
      </c>
    </row>
    <row r="231" spans="1:13" s="2" customFormat="1" ht="67.5" customHeight="1" x14ac:dyDescent="0.25">
      <c r="A231" s="283" t="s">
        <v>641</v>
      </c>
      <c r="B231" s="284"/>
      <c r="C231" s="284"/>
      <c r="D231" s="284"/>
      <c r="E231" s="100"/>
      <c r="F231" s="285" t="s">
        <v>642</v>
      </c>
      <c r="G231" s="285"/>
      <c r="H231" s="285"/>
      <c r="I231" s="285"/>
      <c r="J231" s="286"/>
      <c r="K231" s="108"/>
      <c r="L231" s="50"/>
      <c r="M231" s="50">
        <f>TRUNC(K430/J430,0)*J430</f>
        <v>0</v>
      </c>
    </row>
    <row r="232" spans="1:13" s="2" customFormat="1" ht="111.75" customHeight="1" x14ac:dyDescent="0.25">
      <c r="A232" s="5">
        <v>1</v>
      </c>
      <c r="B232" s="13"/>
      <c r="C232" s="21"/>
      <c r="D232" s="34" t="s">
        <v>47</v>
      </c>
      <c r="E232" s="27"/>
      <c r="F232" s="47" t="s">
        <v>553</v>
      </c>
      <c r="G232" s="97">
        <v>9785000337233</v>
      </c>
      <c r="H232" s="63">
        <v>115</v>
      </c>
      <c r="I232" s="71" t="s">
        <v>629</v>
      </c>
      <c r="J232" s="81">
        <v>50</v>
      </c>
      <c r="K232" s="88"/>
      <c r="L232" s="50"/>
      <c r="M232" s="50">
        <f>TRUNC(K232/J232,0)*J232</f>
        <v>0</v>
      </c>
    </row>
    <row r="233" spans="1:13" s="2" customFormat="1" ht="53.25" customHeight="1" x14ac:dyDescent="0.25">
      <c r="A233" s="118"/>
      <c r="B233" s="119"/>
      <c r="C233" s="120"/>
      <c r="D233" s="121" t="s">
        <v>801</v>
      </c>
      <c r="E233" s="27"/>
      <c r="F233" s="123" t="s">
        <v>802</v>
      </c>
      <c r="G233" s="145"/>
      <c r="H233" s="165">
        <v>70</v>
      </c>
      <c r="I233" s="125"/>
      <c r="J233" s="107"/>
      <c r="K233" s="103"/>
      <c r="L233" s="50"/>
      <c r="M233" s="50"/>
    </row>
    <row r="234" spans="1:13" s="2" customFormat="1" ht="111.75" customHeight="1" x14ac:dyDescent="0.25">
      <c r="A234" s="5">
        <f>A232+1</f>
        <v>2</v>
      </c>
      <c r="B234" s="13"/>
      <c r="C234" s="24" t="s">
        <v>30</v>
      </c>
      <c r="D234" s="34" t="s">
        <v>48</v>
      </c>
      <c r="E234" s="43" t="s">
        <v>552</v>
      </c>
      <c r="F234" s="47" t="s">
        <v>553</v>
      </c>
      <c r="G234" s="144">
        <v>9785000337240</v>
      </c>
      <c r="H234" s="63">
        <v>115</v>
      </c>
      <c r="I234" s="71" t="s">
        <v>1048</v>
      </c>
      <c r="J234" s="81">
        <v>50</v>
      </c>
      <c r="K234" s="105"/>
      <c r="L234" s="50">
        <f t="shared" ref="L234:L240" si="35">K234*3/J234</f>
        <v>0</v>
      </c>
      <c r="M234" s="50">
        <f t="shared" ref="M234:M240" si="36">TRUNC(K234/J234,0)*J234</f>
        <v>0</v>
      </c>
    </row>
    <row r="235" spans="1:13" s="2" customFormat="1" ht="111.75" customHeight="1" x14ac:dyDescent="0.25">
      <c r="A235" s="5">
        <f t="shared" ref="A235:A240" si="37">A234+1</f>
        <v>3</v>
      </c>
      <c r="B235" s="13"/>
      <c r="C235" s="21"/>
      <c r="D235" s="34" t="s">
        <v>49</v>
      </c>
      <c r="E235" s="43" t="s">
        <v>552</v>
      </c>
      <c r="F235" s="47" t="s">
        <v>553</v>
      </c>
      <c r="G235" s="144">
        <v>9785000337271</v>
      </c>
      <c r="H235" s="63">
        <v>115</v>
      </c>
      <c r="I235" s="71" t="s">
        <v>629</v>
      </c>
      <c r="J235" s="81">
        <v>50</v>
      </c>
      <c r="K235" s="105"/>
      <c r="L235" s="50">
        <f t="shared" si="35"/>
        <v>0</v>
      </c>
      <c r="M235" s="50">
        <f t="shared" si="36"/>
        <v>0</v>
      </c>
    </row>
    <row r="236" spans="1:13" s="2" customFormat="1" ht="111.75" customHeight="1" x14ac:dyDescent="0.25">
      <c r="A236" s="5">
        <f t="shared" si="37"/>
        <v>4</v>
      </c>
      <c r="B236" s="13"/>
      <c r="C236" s="21"/>
      <c r="D236" s="34" t="s">
        <v>50</v>
      </c>
      <c r="E236" s="27"/>
      <c r="F236" s="47" t="s">
        <v>553</v>
      </c>
      <c r="G236" s="97">
        <v>9785000337226</v>
      </c>
      <c r="H236" s="63">
        <v>115</v>
      </c>
      <c r="I236" s="71" t="s">
        <v>629</v>
      </c>
      <c r="J236" s="81">
        <v>50</v>
      </c>
      <c r="K236" s="88"/>
      <c r="L236" s="50">
        <f t="shared" si="35"/>
        <v>0</v>
      </c>
      <c r="M236" s="50">
        <f t="shared" si="36"/>
        <v>0</v>
      </c>
    </row>
    <row r="237" spans="1:13" s="2" customFormat="1" ht="111.75" customHeight="1" x14ac:dyDescent="0.25">
      <c r="A237" s="5">
        <f t="shared" si="37"/>
        <v>5</v>
      </c>
      <c r="B237" s="13"/>
      <c r="C237" s="21"/>
      <c r="D237" s="34" t="s">
        <v>51</v>
      </c>
      <c r="E237" s="27"/>
      <c r="F237" s="47" t="s">
        <v>553</v>
      </c>
      <c r="G237" s="97">
        <v>9785000337257</v>
      </c>
      <c r="H237" s="63">
        <v>115</v>
      </c>
      <c r="I237" s="71" t="s">
        <v>629</v>
      </c>
      <c r="J237" s="81">
        <v>50</v>
      </c>
      <c r="K237" s="88"/>
      <c r="L237" s="50">
        <f t="shared" si="35"/>
        <v>0</v>
      </c>
      <c r="M237" s="50">
        <f t="shared" si="36"/>
        <v>0</v>
      </c>
    </row>
    <row r="238" spans="1:13" s="2" customFormat="1" ht="111.75" customHeight="1" x14ac:dyDescent="0.25">
      <c r="A238" s="5">
        <f t="shared" si="37"/>
        <v>6</v>
      </c>
      <c r="B238" s="13"/>
      <c r="C238" s="21"/>
      <c r="D238" s="34" t="s">
        <v>1129</v>
      </c>
      <c r="E238" s="27"/>
      <c r="F238" s="47" t="s">
        <v>553</v>
      </c>
      <c r="G238" s="97">
        <v>9785000337264</v>
      </c>
      <c r="H238" s="63">
        <v>115</v>
      </c>
      <c r="I238" s="71" t="s">
        <v>629</v>
      </c>
      <c r="J238" s="81">
        <v>50</v>
      </c>
      <c r="K238" s="105"/>
      <c r="L238" s="50">
        <f t="shared" si="35"/>
        <v>0</v>
      </c>
      <c r="M238" s="50">
        <f t="shared" si="36"/>
        <v>0</v>
      </c>
    </row>
    <row r="239" spans="1:13" s="9" customFormat="1" ht="111.75" customHeight="1" x14ac:dyDescent="0.25">
      <c r="A239" s="5">
        <f t="shared" si="37"/>
        <v>7</v>
      </c>
      <c r="B239" s="13"/>
      <c r="C239" s="21"/>
      <c r="D239" s="34" t="s">
        <v>52</v>
      </c>
      <c r="E239" s="27"/>
      <c r="F239" s="47" t="s">
        <v>553</v>
      </c>
      <c r="G239" s="97">
        <v>9785000337295</v>
      </c>
      <c r="H239" s="63">
        <v>115</v>
      </c>
      <c r="I239" s="71" t="s">
        <v>629</v>
      </c>
      <c r="J239" s="81">
        <v>50</v>
      </c>
      <c r="K239" s="105"/>
      <c r="L239" s="50">
        <f t="shared" si="35"/>
        <v>0</v>
      </c>
      <c r="M239" s="50">
        <f t="shared" si="36"/>
        <v>0</v>
      </c>
    </row>
    <row r="240" spans="1:13" s="9" customFormat="1" ht="111.75" customHeight="1" x14ac:dyDescent="0.25">
      <c r="A240" s="5">
        <f t="shared" si="37"/>
        <v>8</v>
      </c>
      <c r="B240" s="13"/>
      <c r="C240" s="21"/>
      <c r="D240" s="34" t="s">
        <v>53</v>
      </c>
      <c r="E240" s="27"/>
      <c r="F240" s="47" t="s">
        <v>553</v>
      </c>
      <c r="G240" s="97">
        <v>9785000337288</v>
      </c>
      <c r="H240" s="63">
        <v>115</v>
      </c>
      <c r="I240" s="71" t="s">
        <v>629</v>
      </c>
      <c r="J240" s="81">
        <v>50</v>
      </c>
      <c r="K240" s="105"/>
      <c r="L240" s="50">
        <f t="shared" si="35"/>
        <v>0</v>
      </c>
      <c r="M240" s="50">
        <f t="shared" si="36"/>
        <v>0</v>
      </c>
    </row>
    <row r="241" spans="1:13" s="2" customFormat="1" ht="111.75" customHeight="1" x14ac:dyDescent="0.25">
      <c r="A241" s="283" t="s">
        <v>655</v>
      </c>
      <c r="B241" s="284"/>
      <c r="C241" s="284"/>
      <c r="D241" s="284"/>
      <c r="E241" s="100"/>
      <c r="F241" s="285" t="s">
        <v>656</v>
      </c>
      <c r="G241" s="285"/>
      <c r="H241" s="285"/>
      <c r="I241" s="285"/>
      <c r="J241" s="286"/>
      <c r="K241" s="108"/>
      <c r="L241" s="50"/>
      <c r="M241" s="50"/>
    </row>
    <row r="242" spans="1:13" s="2" customFormat="1" ht="111.75" customHeight="1" x14ac:dyDescent="0.25">
      <c r="A242" s="5">
        <v>1</v>
      </c>
      <c r="B242" s="13" t="s">
        <v>1</v>
      </c>
      <c r="C242" s="22"/>
      <c r="D242" s="35" t="s">
        <v>54</v>
      </c>
      <c r="E242" s="43" t="s">
        <v>552</v>
      </c>
      <c r="F242" s="47" t="s">
        <v>559</v>
      </c>
      <c r="G242" s="97">
        <v>9785000336892</v>
      </c>
      <c r="H242" s="64">
        <v>88</v>
      </c>
      <c r="I242" s="70" t="s">
        <v>630</v>
      </c>
      <c r="J242" s="5">
        <v>50</v>
      </c>
      <c r="K242" s="86"/>
      <c r="L242" s="50">
        <f t="shared" ref="L242:L249" si="38">K242*2/50</f>
        <v>0</v>
      </c>
      <c r="M242" s="50">
        <f t="shared" ref="M242:M247" si="39">TRUNC(K242/J242,0)*J242</f>
        <v>0</v>
      </c>
    </row>
    <row r="243" spans="1:13" s="2" customFormat="1" ht="111.75" customHeight="1" x14ac:dyDescent="0.25">
      <c r="A243" s="5">
        <f t="shared" ref="A243:A249" si="40">A242+1</f>
        <v>2</v>
      </c>
      <c r="B243" s="13" t="s">
        <v>1</v>
      </c>
      <c r="C243" s="22"/>
      <c r="D243" s="35" t="s">
        <v>55</v>
      </c>
      <c r="E243" s="43" t="s">
        <v>552</v>
      </c>
      <c r="F243" s="47" t="s">
        <v>559</v>
      </c>
      <c r="G243" s="97">
        <v>9785000336861</v>
      </c>
      <c r="H243" s="64">
        <v>88</v>
      </c>
      <c r="I243" s="70" t="s">
        <v>630</v>
      </c>
      <c r="J243" s="5">
        <v>50</v>
      </c>
      <c r="K243" s="86"/>
      <c r="L243" s="50">
        <f t="shared" si="38"/>
        <v>0</v>
      </c>
      <c r="M243" s="50">
        <f t="shared" si="39"/>
        <v>0</v>
      </c>
    </row>
    <row r="244" spans="1:13" s="2" customFormat="1" ht="111.75" customHeight="1" x14ac:dyDescent="0.25">
      <c r="A244" s="5">
        <f t="shared" si="40"/>
        <v>3</v>
      </c>
      <c r="B244" s="13" t="s">
        <v>1</v>
      </c>
      <c r="C244" s="22"/>
      <c r="D244" s="35" t="s">
        <v>56</v>
      </c>
      <c r="E244" s="43" t="s">
        <v>552</v>
      </c>
      <c r="F244" s="47" t="s">
        <v>559</v>
      </c>
      <c r="G244" s="97">
        <v>9785000336854</v>
      </c>
      <c r="H244" s="64">
        <v>88</v>
      </c>
      <c r="I244" s="70" t="s">
        <v>630</v>
      </c>
      <c r="J244" s="5">
        <v>50</v>
      </c>
      <c r="K244" s="86"/>
      <c r="L244" s="50">
        <f t="shared" si="38"/>
        <v>0</v>
      </c>
      <c r="M244" s="50">
        <f t="shared" si="39"/>
        <v>0</v>
      </c>
    </row>
    <row r="245" spans="1:13" s="2" customFormat="1" ht="111.75" customHeight="1" x14ac:dyDescent="0.25">
      <c r="A245" s="5">
        <f t="shared" si="40"/>
        <v>4</v>
      </c>
      <c r="B245" s="13" t="s">
        <v>1</v>
      </c>
      <c r="C245" s="24" t="s">
        <v>30</v>
      </c>
      <c r="D245" s="35" t="s">
        <v>57</v>
      </c>
      <c r="E245" s="43" t="s">
        <v>552</v>
      </c>
      <c r="F245" s="47" t="s">
        <v>559</v>
      </c>
      <c r="G245" s="97">
        <v>9785000336908</v>
      </c>
      <c r="H245" s="64">
        <v>88</v>
      </c>
      <c r="I245" s="70" t="s">
        <v>1163</v>
      </c>
      <c r="J245" s="5">
        <v>50</v>
      </c>
      <c r="K245" s="86"/>
      <c r="L245" s="50">
        <f t="shared" si="38"/>
        <v>0</v>
      </c>
      <c r="M245" s="50">
        <f t="shared" si="39"/>
        <v>0</v>
      </c>
    </row>
    <row r="246" spans="1:13" s="2" customFormat="1" ht="111.75" customHeight="1" x14ac:dyDescent="0.25">
      <c r="A246" s="5">
        <f t="shared" si="40"/>
        <v>5</v>
      </c>
      <c r="B246" s="13" t="s">
        <v>1</v>
      </c>
      <c r="C246" s="24" t="s">
        <v>30</v>
      </c>
      <c r="D246" s="35" t="s">
        <v>58</v>
      </c>
      <c r="E246" s="43" t="s">
        <v>552</v>
      </c>
      <c r="F246" s="47" t="s">
        <v>559</v>
      </c>
      <c r="G246" s="97">
        <v>9785000336922</v>
      </c>
      <c r="H246" s="64">
        <v>88</v>
      </c>
      <c r="I246" s="70" t="s">
        <v>1097</v>
      </c>
      <c r="J246" s="5">
        <v>50</v>
      </c>
      <c r="K246" s="86"/>
      <c r="L246" s="50">
        <f t="shared" si="38"/>
        <v>0</v>
      </c>
      <c r="M246" s="50">
        <f t="shared" si="39"/>
        <v>0</v>
      </c>
    </row>
    <row r="247" spans="1:13" s="2" customFormat="1" ht="111.75" customHeight="1" x14ac:dyDescent="0.25">
      <c r="A247" s="5">
        <f t="shared" si="40"/>
        <v>6</v>
      </c>
      <c r="B247" s="13" t="s">
        <v>1</v>
      </c>
      <c r="C247" s="24" t="s">
        <v>30</v>
      </c>
      <c r="D247" s="35" t="s">
        <v>59</v>
      </c>
      <c r="E247" s="43" t="s">
        <v>552</v>
      </c>
      <c r="F247" s="47" t="s">
        <v>559</v>
      </c>
      <c r="G247" s="97">
        <v>9785000336878</v>
      </c>
      <c r="H247" s="64">
        <v>88</v>
      </c>
      <c r="I247" s="70" t="s">
        <v>1175</v>
      </c>
      <c r="J247" s="5">
        <v>50</v>
      </c>
      <c r="K247" s="86"/>
      <c r="L247" s="50">
        <f t="shared" si="38"/>
        <v>0</v>
      </c>
      <c r="M247" s="50">
        <f t="shared" si="39"/>
        <v>0</v>
      </c>
    </row>
    <row r="248" spans="1:13" s="9" customFormat="1" ht="111.75" customHeight="1" x14ac:dyDescent="0.25">
      <c r="A248" s="5">
        <f t="shared" si="40"/>
        <v>7</v>
      </c>
      <c r="B248" s="13"/>
      <c r="C248" s="24" t="s">
        <v>30</v>
      </c>
      <c r="D248" s="35" t="s">
        <v>1121</v>
      </c>
      <c r="E248" s="43" t="s">
        <v>552</v>
      </c>
      <c r="F248" s="47" t="s">
        <v>559</v>
      </c>
      <c r="G248" s="97">
        <v>9785000336915</v>
      </c>
      <c r="H248" s="64">
        <v>88</v>
      </c>
      <c r="I248" s="70" t="s">
        <v>1097</v>
      </c>
      <c r="J248" s="5">
        <v>50</v>
      </c>
      <c r="K248" s="86"/>
      <c r="L248" s="50">
        <f t="shared" si="38"/>
        <v>0</v>
      </c>
      <c r="M248" s="50"/>
    </row>
    <row r="249" spans="1:13" s="9" customFormat="1" ht="111.75" customHeight="1" x14ac:dyDescent="0.25">
      <c r="A249" s="5">
        <f t="shared" si="40"/>
        <v>8</v>
      </c>
      <c r="B249" s="13" t="s">
        <v>1</v>
      </c>
      <c r="C249" s="24" t="s">
        <v>30</v>
      </c>
      <c r="D249" s="35" t="s">
        <v>60</v>
      </c>
      <c r="E249" s="43" t="s">
        <v>552</v>
      </c>
      <c r="F249" s="47" t="s">
        <v>559</v>
      </c>
      <c r="G249" s="97">
        <v>9785000336885</v>
      </c>
      <c r="H249" s="64">
        <v>88</v>
      </c>
      <c r="I249" s="70" t="s">
        <v>1163</v>
      </c>
      <c r="J249" s="5">
        <v>50</v>
      </c>
      <c r="K249" s="86"/>
      <c r="L249" s="50">
        <f t="shared" si="38"/>
        <v>0</v>
      </c>
      <c r="M249" s="50">
        <f>TRUNC(K249/J249,0)*J249</f>
        <v>0</v>
      </c>
    </row>
    <row r="250" spans="1:13" s="2" customFormat="1" ht="67.5" customHeight="1" x14ac:dyDescent="0.25">
      <c r="A250" s="283" t="s">
        <v>649</v>
      </c>
      <c r="B250" s="284"/>
      <c r="C250" s="284"/>
      <c r="D250" s="284"/>
      <c r="E250" s="197"/>
      <c r="F250" s="310" t="s">
        <v>657</v>
      </c>
      <c r="G250" s="310"/>
      <c r="H250" s="310"/>
      <c r="I250" s="310"/>
      <c r="J250" s="311"/>
      <c r="K250" s="108"/>
      <c r="M250" s="50"/>
    </row>
    <row r="251" spans="1:13" s="2" customFormat="1" ht="111.75" customHeight="1" x14ac:dyDescent="0.25">
      <c r="A251" s="5">
        <v>1</v>
      </c>
      <c r="B251" s="13" t="s">
        <v>2</v>
      </c>
      <c r="C251" s="24"/>
      <c r="D251" s="35" t="s">
        <v>61</v>
      </c>
      <c r="E251" s="45"/>
      <c r="F251" s="47" t="s">
        <v>556</v>
      </c>
      <c r="G251" s="97">
        <v>9785000336304</v>
      </c>
      <c r="H251" s="64">
        <v>98</v>
      </c>
      <c r="I251" s="70" t="s">
        <v>631</v>
      </c>
      <c r="J251" s="81">
        <v>50</v>
      </c>
      <c r="K251" s="103"/>
      <c r="L251" s="50">
        <f>K251*2/50</f>
        <v>0</v>
      </c>
      <c r="M251" s="50">
        <f>TRUNC(K251/J251,0)*J251</f>
        <v>0</v>
      </c>
    </row>
    <row r="252" spans="1:13" s="2" customFormat="1" ht="66.75" customHeight="1" x14ac:dyDescent="0.25">
      <c r="A252" s="118"/>
      <c r="B252" s="119"/>
      <c r="C252" s="120"/>
      <c r="D252" s="121" t="s">
        <v>806</v>
      </c>
      <c r="E252" s="27"/>
      <c r="F252" s="123" t="s">
        <v>802</v>
      </c>
      <c r="G252" s="145"/>
      <c r="H252" s="165">
        <v>57</v>
      </c>
      <c r="I252" s="125" t="s">
        <v>627</v>
      </c>
      <c r="J252" s="107">
        <v>50</v>
      </c>
      <c r="K252" s="103"/>
      <c r="L252" s="50"/>
      <c r="M252" s="50"/>
    </row>
    <row r="253" spans="1:13" s="2" customFormat="1" ht="79.5" customHeight="1" x14ac:dyDescent="0.25">
      <c r="A253" s="118"/>
      <c r="B253" s="119"/>
      <c r="C253" s="120"/>
      <c r="D253" s="121" t="s">
        <v>923</v>
      </c>
      <c r="E253" s="27"/>
      <c r="F253" s="123" t="s">
        <v>924</v>
      </c>
      <c r="G253" s="145"/>
      <c r="H253" s="124">
        <v>115</v>
      </c>
      <c r="I253" s="125" t="s">
        <v>829</v>
      </c>
      <c r="J253" s="107">
        <v>50</v>
      </c>
      <c r="K253" s="103"/>
      <c r="M253" s="50"/>
    </row>
    <row r="254" spans="1:13" s="2" customFormat="1" ht="111.75" customHeight="1" x14ac:dyDescent="0.25">
      <c r="A254" s="5">
        <f>A251+1</f>
        <v>2</v>
      </c>
      <c r="B254" s="13" t="s">
        <v>2</v>
      </c>
      <c r="C254" s="24" t="s">
        <v>30</v>
      </c>
      <c r="D254" s="35" t="s">
        <v>62</v>
      </c>
      <c r="E254" s="43" t="s">
        <v>552</v>
      </c>
      <c r="F254" s="47" t="s">
        <v>556</v>
      </c>
      <c r="G254" s="97">
        <v>9785000336274</v>
      </c>
      <c r="H254" s="64">
        <v>98</v>
      </c>
      <c r="I254" s="70" t="s">
        <v>629</v>
      </c>
      <c r="J254" s="81">
        <v>50</v>
      </c>
      <c r="K254" s="103"/>
      <c r="L254" s="50">
        <f t="shared" ref="L254:L260" si="41">K254*2/50</f>
        <v>0</v>
      </c>
      <c r="M254" s="50">
        <f>TRUNC(K254/J254,0)*J254</f>
        <v>0</v>
      </c>
    </row>
    <row r="255" spans="1:13" s="2" customFormat="1" ht="111.75" customHeight="1" x14ac:dyDescent="0.25">
      <c r="A255" s="5">
        <f t="shared" ref="A255:A260" si="42">A254+1</f>
        <v>3</v>
      </c>
      <c r="B255" s="13" t="s">
        <v>2</v>
      </c>
      <c r="C255" s="24" t="s">
        <v>30</v>
      </c>
      <c r="D255" s="35" t="s">
        <v>63</v>
      </c>
      <c r="E255" s="45"/>
      <c r="F255" s="47" t="s">
        <v>556</v>
      </c>
      <c r="G255" s="97">
        <v>9785000336281</v>
      </c>
      <c r="H255" s="64">
        <v>98</v>
      </c>
      <c r="I255" s="70" t="s">
        <v>1163</v>
      </c>
      <c r="J255" s="81">
        <v>50</v>
      </c>
      <c r="K255" s="103"/>
      <c r="L255" s="50">
        <f t="shared" si="41"/>
        <v>0</v>
      </c>
      <c r="M255" s="50">
        <f>TRUNC(K255/J255,0)*J255</f>
        <v>0</v>
      </c>
    </row>
    <row r="256" spans="1:13" s="2" customFormat="1" ht="111.75" customHeight="1" x14ac:dyDescent="0.25">
      <c r="A256" s="5">
        <f t="shared" si="42"/>
        <v>4</v>
      </c>
      <c r="B256" s="13" t="s">
        <v>2</v>
      </c>
      <c r="C256" s="24" t="s">
        <v>30</v>
      </c>
      <c r="D256" s="35" t="s">
        <v>64</v>
      </c>
      <c r="E256" s="45"/>
      <c r="F256" s="47" t="s">
        <v>556</v>
      </c>
      <c r="G256" s="97">
        <v>9785000336267</v>
      </c>
      <c r="H256" s="64">
        <v>98</v>
      </c>
      <c r="I256" s="70" t="s">
        <v>627</v>
      </c>
      <c r="J256" s="81">
        <v>50</v>
      </c>
      <c r="K256" s="107"/>
      <c r="L256" s="50">
        <f t="shared" si="41"/>
        <v>0</v>
      </c>
      <c r="M256" s="50">
        <f>TRUNC(K256/J256,0)*J256</f>
        <v>0</v>
      </c>
    </row>
    <row r="257" spans="1:13" s="2" customFormat="1" ht="111.75" customHeight="1" x14ac:dyDescent="0.25">
      <c r="A257" s="5">
        <f t="shared" si="42"/>
        <v>5</v>
      </c>
      <c r="B257" s="13"/>
      <c r="C257" s="138"/>
      <c r="D257" s="35" t="s">
        <v>65</v>
      </c>
      <c r="E257" s="45"/>
      <c r="F257" s="47" t="s">
        <v>556</v>
      </c>
      <c r="G257" s="97">
        <v>9785000336298</v>
      </c>
      <c r="H257" s="64">
        <v>98</v>
      </c>
      <c r="I257" s="70" t="s">
        <v>1207</v>
      </c>
      <c r="J257" s="81">
        <v>50</v>
      </c>
      <c r="K257" s="107"/>
      <c r="L257" s="50">
        <f t="shared" si="41"/>
        <v>0</v>
      </c>
      <c r="M257" s="50"/>
    </row>
    <row r="258" spans="1:13" s="2" customFormat="1" ht="111.75" customHeight="1" x14ac:dyDescent="0.25">
      <c r="A258" s="5">
        <f>A256+1</f>
        <v>5</v>
      </c>
      <c r="B258" s="13" t="s">
        <v>2</v>
      </c>
      <c r="C258" s="24" t="s">
        <v>30</v>
      </c>
      <c r="D258" s="35" t="s">
        <v>66</v>
      </c>
      <c r="E258" s="46"/>
      <c r="F258" s="47" t="s">
        <v>556</v>
      </c>
      <c r="G258" s="97">
        <v>9785000336311</v>
      </c>
      <c r="H258" s="64">
        <v>98</v>
      </c>
      <c r="I258" s="70" t="s">
        <v>627</v>
      </c>
      <c r="J258" s="81">
        <v>50</v>
      </c>
      <c r="K258" s="103"/>
      <c r="L258" s="50">
        <f t="shared" si="41"/>
        <v>0</v>
      </c>
      <c r="M258" s="50">
        <f>TRUNC(K258/J258,0)*J258</f>
        <v>0</v>
      </c>
    </row>
    <row r="259" spans="1:13" s="9" customFormat="1" ht="111.75" customHeight="1" x14ac:dyDescent="0.25">
      <c r="A259" s="5">
        <f t="shared" si="42"/>
        <v>6</v>
      </c>
      <c r="B259" s="13" t="s">
        <v>2</v>
      </c>
      <c r="C259" s="24" t="s">
        <v>30</v>
      </c>
      <c r="D259" s="35" t="s">
        <v>67</v>
      </c>
      <c r="E259" s="43" t="s">
        <v>552</v>
      </c>
      <c r="F259" s="47" t="s">
        <v>556</v>
      </c>
      <c r="G259" s="97">
        <v>9785000336328</v>
      </c>
      <c r="H259" s="64">
        <v>98</v>
      </c>
      <c r="I259" s="70" t="s">
        <v>1163</v>
      </c>
      <c r="J259" s="81">
        <v>50</v>
      </c>
      <c r="K259" s="103"/>
      <c r="L259" s="50">
        <f t="shared" si="41"/>
        <v>0</v>
      </c>
      <c r="M259" s="50">
        <f>TRUNC(K259/J259,0)*J259</f>
        <v>0</v>
      </c>
    </row>
    <row r="260" spans="1:13" s="2" customFormat="1" ht="111.75" customHeight="1" x14ac:dyDescent="0.25">
      <c r="A260" s="5">
        <f t="shared" si="42"/>
        <v>7</v>
      </c>
      <c r="B260" s="13" t="s">
        <v>2</v>
      </c>
      <c r="C260" s="24" t="s">
        <v>30</v>
      </c>
      <c r="D260" s="35" t="s">
        <v>68</v>
      </c>
      <c r="E260" s="46"/>
      <c r="F260" s="47" t="s">
        <v>556</v>
      </c>
      <c r="G260" s="97">
        <v>9785000336335</v>
      </c>
      <c r="H260" s="64">
        <v>98</v>
      </c>
      <c r="I260" s="70" t="s">
        <v>629</v>
      </c>
      <c r="J260" s="81">
        <v>50</v>
      </c>
      <c r="K260" s="103"/>
      <c r="L260" s="50">
        <f t="shared" si="41"/>
        <v>0</v>
      </c>
      <c r="M260" s="50">
        <f>TRUNC(K260/J260,0)*J260</f>
        <v>0</v>
      </c>
    </row>
    <row r="261" spans="1:13" s="2" customFormat="1" ht="54.75" customHeight="1" x14ac:dyDescent="0.25">
      <c r="A261" s="283" t="s">
        <v>647</v>
      </c>
      <c r="B261" s="284"/>
      <c r="C261" s="284"/>
      <c r="D261" s="284"/>
      <c r="E261" s="100"/>
      <c r="F261" s="285" t="s">
        <v>659</v>
      </c>
      <c r="G261" s="285"/>
      <c r="H261" s="285"/>
      <c r="I261" s="285"/>
      <c r="J261" s="286"/>
      <c r="K261" s="108"/>
      <c r="L261" s="50"/>
      <c r="M261" s="50"/>
    </row>
    <row r="262" spans="1:13" s="2" customFormat="1" ht="66.75" customHeight="1" x14ac:dyDescent="0.25">
      <c r="A262" s="118"/>
      <c r="B262" s="119"/>
      <c r="C262" s="134"/>
      <c r="D262" s="121" t="s">
        <v>805</v>
      </c>
      <c r="E262" s="27"/>
      <c r="F262" s="123" t="s">
        <v>838</v>
      </c>
      <c r="G262" s="145"/>
      <c r="H262" s="165">
        <v>70</v>
      </c>
      <c r="I262" s="125" t="s">
        <v>627</v>
      </c>
      <c r="J262" s="107">
        <v>30</v>
      </c>
      <c r="K262" s="103"/>
      <c r="L262" s="50"/>
      <c r="M262" s="50"/>
    </row>
    <row r="263" spans="1:13" s="2" customFormat="1" ht="73.5" customHeight="1" x14ac:dyDescent="0.25">
      <c r="A263" s="118"/>
      <c r="B263" s="119"/>
      <c r="C263" s="120"/>
      <c r="D263" s="121" t="s">
        <v>839</v>
      </c>
      <c r="E263" s="27"/>
      <c r="F263" s="123" t="s">
        <v>840</v>
      </c>
      <c r="G263" s="145"/>
      <c r="H263" s="124">
        <v>150</v>
      </c>
      <c r="I263" s="125" t="s">
        <v>829</v>
      </c>
      <c r="J263" s="107">
        <v>30</v>
      </c>
      <c r="K263" s="103"/>
      <c r="M263" s="50"/>
    </row>
    <row r="264" spans="1:13" s="9" customFormat="1" ht="73.5" customHeight="1" x14ac:dyDescent="0.25">
      <c r="A264" s="5">
        <v>1</v>
      </c>
      <c r="B264" s="13" t="s">
        <v>3</v>
      </c>
      <c r="C264" s="23"/>
      <c r="D264" s="36" t="s">
        <v>77</v>
      </c>
      <c r="E264" s="27"/>
      <c r="F264" s="47" t="s">
        <v>555</v>
      </c>
      <c r="G264" s="97">
        <v>9785912828294</v>
      </c>
      <c r="H264" s="65">
        <v>124</v>
      </c>
      <c r="I264" s="71" t="s">
        <v>631</v>
      </c>
      <c r="J264" s="81">
        <v>30</v>
      </c>
      <c r="K264" s="86"/>
      <c r="L264" s="50">
        <f>K264*2.8/30</f>
        <v>0</v>
      </c>
      <c r="M264" s="50">
        <f>TRUNC(K264/J264,0)*J264</f>
        <v>0</v>
      </c>
    </row>
    <row r="265" spans="1:13" s="9" customFormat="1" ht="73.5" customHeight="1" x14ac:dyDescent="0.25">
      <c r="A265" s="5">
        <f>A264+1</f>
        <v>2</v>
      </c>
      <c r="B265" s="13" t="s">
        <v>3</v>
      </c>
      <c r="C265" s="23"/>
      <c r="D265" s="36" t="s">
        <v>78</v>
      </c>
      <c r="E265" s="27"/>
      <c r="F265" s="47" t="s">
        <v>555</v>
      </c>
      <c r="G265" s="97">
        <v>9785912823770</v>
      </c>
      <c r="H265" s="65">
        <v>124</v>
      </c>
      <c r="I265" s="71" t="s">
        <v>631</v>
      </c>
      <c r="J265" s="81">
        <v>30</v>
      </c>
      <c r="K265" s="86"/>
      <c r="L265" s="50">
        <f>K265*2.8/30</f>
        <v>0</v>
      </c>
      <c r="M265" s="50">
        <f>TRUNC(K265/J265,0)*J265</f>
        <v>0</v>
      </c>
    </row>
    <row r="266" spans="1:13" s="2" customFormat="1" ht="47.25" customHeight="1" x14ac:dyDescent="0.25">
      <c r="A266" s="283"/>
      <c r="B266" s="284"/>
      <c r="C266" s="284"/>
      <c r="D266" s="284"/>
      <c r="E266" s="15"/>
      <c r="F266" s="285" t="s">
        <v>648</v>
      </c>
      <c r="G266" s="285"/>
      <c r="H266" s="285"/>
      <c r="I266" s="285"/>
      <c r="J266" s="286"/>
      <c r="K266" s="108"/>
      <c r="M266" s="50"/>
    </row>
    <row r="267" spans="1:13" s="2" customFormat="1" ht="73.5" customHeight="1" x14ac:dyDescent="0.25">
      <c r="A267" s="5">
        <v>1</v>
      </c>
      <c r="B267" s="13" t="s">
        <v>3</v>
      </c>
      <c r="C267" s="24" t="s">
        <v>30</v>
      </c>
      <c r="D267" s="36" t="s">
        <v>62</v>
      </c>
      <c r="E267" s="27"/>
      <c r="F267" s="47" t="s">
        <v>555</v>
      </c>
      <c r="G267" s="97">
        <v>9785912822940</v>
      </c>
      <c r="H267" s="65">
        <v>124</v>
      </c>
      <c r="I267" s="71" t="s">
        <v>829</v>
      </c>
      <c r="J267" s="81">
        <v>30</v>
      </c>
      <c r="K267" s="86"/>
      <c r="L267" s="50">
        <f t="shared" ref="L267:L272" si="43">K267*2.8/30</f>
        <v>0</v>
      </c>
      <c r="M267" s="50">
        <f t="shared" ref="M267:M274" si="44">TRUNC(K267/J267,0)*J267</f>
        <v>0</v>
      </c>
    </row>
    <row r="268" spans="1:13" s="2" customFormat="1" ht="73.5" customHeight="1" x14ac:dyDescent="0.25">
      <c r="A268" s="5">
        <f>A267+1</f>
        <v>2</v>
      </c>
      <c r="B268" s="13" t="s">
        <v>3</v>
      </c>
      <c r="C268" s="24" t="s">
        <v>30</v>
      </c>
      <c r="D268" s="36" t="s">
        <v>966</v>
      </c>
      <c r="E268" s="27"/>
      <c r="F268" s="47" t="s">
        <v>555</v>
      </c>
      <c r="G268" s="97">
        <v>9785912823794</v>
      </c>
      <c r="H268" s="65">
        <v>124</v>
      </c>
      <c r="I268" s="71" t="s">
        <v>829</v>
      </c>
      <c r="J268" s="81">
        <v>30</v>
      </c>
      <c r="K268" s="86"/>
      <c r="L268" s="50">
        <f t="shared" si="43"/>
        <v>0</v>
      </c>
      <c r="M268" s="50">
        <f t="shared" si="44"/>
        <v>0</v>
      </c>
    </row>
    <row r="269" spans="1:13" s="2" customFormat="1" ht="73.5" customHeight="1" x14ac:dyDescent="0.25">
      <c r="A269" s="5">
        <f>A268+1</f>
        <v>3</v>
      </c>
      <c r="B269" s="13" t="s">
        <v>3</v>
      </c>
      <c r="C269" s="24" t="s">
        <v>30</v>
      </c>
      <c r="D269" s="36" t="s">
        <v>967</v>
      </c>
      <c r="E269" s="22"/>
      <c r="F269" s="47" t="s">
        <v>555</v>
      </c>
      <c r="G269" s="97">
        <v>9785912822797</v>
      </c>
      <c r="H269" s="65">
        <v>124</v>
      </c>
      <c r="I269" s="71" t="s">
        <v>829</v>
      </c>
      <c r="J269" s="81">
        <v>30</v>
      </c>
      <c r="K269" s="86"/>
      <c r="L269" s="50">
        <f t="shared" si="43"/>
        <v>0</v>
      </c>
      <c r="M269" s="50">
        <f t="shared" si="44"/>
        <v>0</v>
      </c>
    </row>
    <row r="270" spans="1:13" s="2" customFormat="1" ht="73.5" customHeight="1" x14ac:dyDescent="0.25">
      <c r="A270" s="5">
        <f t="shared" ref="A270:A275" si="45">A269+1</f>
        <v>4</v>
      </c>
      <c r="B270" s="13" t="s">
        <v>3</v>
      </c>
      <c r="C270" s="24" t="s">
        <v>30</v>
      </c>
      <c r="D270" s="36" t="s">
        <v>968</v>
      </c>
      <c r="E270" s="22"/>
      <c r="F270" s="47" t="s">
        <v>555</v>
      </c>
      <c r="G270" s="97">
        <v>9785912826559</v>
      </c>
      <c r="H270" s="65">
        <v>124</v>
      </c>
      <c r="I270" s="71" t="s">
        <v>829</v>
      </c>
      <c r="J270" s="81">
        <v>30</v>
      </c>
      <c r="K270" s="86"/>
      <c r="L270" s="50">
        <f t="shared" si="43"/>
        <v>0</v>
      </c>
      <c r="M270" s="50">
        <f t="shared" si="44"/>
        <v>0</v>
      </c>
    </row>
    <row r="271" spans="1:13" s="2" customFormat="1" ht="73.5" customHeight="1" x14ac:dyDescent="0.25">
      <c r="A271" s="5">
        <f t="shared" si="45"/>
        <v>5</v>
      </c>
      <c r="B271" s="13" t="s">
        <v>3</v>
      </c>
      <c r="C271" s="24" t="s">
        <v>30</v>
      </c>
      <c r="D271" s="36" t="s">
        <v>969</v>
      </c>
      <c r="E271" s="27"/>
      <c r="F271" s="47" t="s">
        <v>555</v>
      </c>
      <c r="G271" s="97">
        <v>9785912822704</v>
      </c>
      <c r="H271" s="65">
        <v>124</v>
      </c>
      <c r="I271" s="71" t="s">
        <v>829</v>
      </c>
      <c r="J271" s="81">
        <v>30</v>
      </c>
      <c r="K271" s="86"/>
      <c r="L271" s="50">
        <f t="shared" si="43"/>
        <v>0</v>
      </c>
      <c r="M271" s="50">
        <f t="shared" si="44"/>
        <v>0</v>
      </c>
    </row>
    <row r="272" spans="1:13" s="9" customFormat="1" ht="73.5" customHeight="1" x14ac:dyDescent="0.25">
      <c r="A272" s="5">
        <f t="shared" si="45"/>
        <v>6</v>
      </c>
      <c r="B272" s="13" t="s">
        <v>3</v>
      </c>
      <c r="C272" s="24" t="s">
        <v>30</v>
      </c>
      <c r="D272" s="36" t="s">
        <v>970</v>
      </c>
      <c r="E272" s="22"/>
      <c r="F272" s="47" t="s">
        <v>555</v>
      </c>
      <c r="G272" s="97">
        <v>9785912826566</v>
      </c>
      <c r="H272" s="65">
        <v>124</v>
      </c>
      <c r="I272" s="71" t="s">
        <v>829</v>
      </c>
      <c r="J272" s="81">
        <v>30</v>
      </c>
      <c r="K272" s="86"/>
      <c r="L272" s="50">
        <f t="shared" si="43"/>
        <v>0</v>
      </c>
      <c r="M272" s="50">
        <f t="shared" si="44"/>
        <v>0</v>
      </c>
    </row>
    <row r="273" spans="1:13" s="2" customFormat="1" ht="73.5" customHeight="1" x14ac:dyDescent="0.25">
      <c r="A273" s="5">
        <f t="shared" si="45"/>
        <v>7</v>
      </c>
      <c r="B273" s="13" t="s">
        <v>3</v>
      </c>
      <c r="C273" s="23"/>
      <c r="D273" s="36" t="s">
        <v>79</v>
      </c>
      <c r="E273" s="9"/>
      <c r="F273" s="47" t="s">
        <v>555</v>
      </c>
      <c r="G273" s="97">
        <v>9785912828317</v>
      </c>
      <c r="H273" s="65">
        <v>124</v>
      </c>
      <c r="I273" s="71" t="s">
        <v>632</v>
      </c>
      <c r="J273" s="81">
        <v>30</v>
      </c>
      <c r="K273" s="89"/>
      <c r="L273" s="50">
        <f>K273*3/30</f>
        <v>0</v>
      </c>
      <c r="M273" s="50">
        <f t="shared" si="44"/>
        <v>0</v>
      </c>
    </row>
    <row r="274" spans="1:13" s="2" customFormat="1" ht="73.5" customHeight="1" x14ac:dyDescent="0.25">
      <c r="A274" s="5">
        <f t="shared" si="45"/>
        <v>8</v>
      </c>
      <c r="B274" s="13" t="s">
        <v>3</v>
      </c>
      <c r="C274" s="24" t="s">
        <v>30</v>
      </c>
      <c r="D274" s="36" t="s">
        <v>971</v>
      </c>
      <c r="E274" s="27"/>
      <c r="F274" s="47" t="s">
        <v>555</v>
      </c>
      <c r="G274" s="97">
        <v>9785912826542</v>
      </c>
      <c r="H274" s="65">
        <v>124</v>
      </c>
      <c r="I274" s="71" t="s">
        <v>829</v>
      </c>
      <c r="J274" s="81">
        <v>30</v>
      </c>
      <c r="K274" s="86"/>
      <c r="L274" s="50">
        <f>K274*2.8/30</f>
        <v>0</v>
      </c>
      <c r="M274" s="50">
        <f t="shared" si="44"/>
        <v>0</v>
      </c>
    </row>
    <row r="275" spans="1:13" s="2" customFormat="1" ht="73.5" customHeight="1" x14ac:dyDescent="0.25">
      <c r="A275" s="5">
        <f t="shared" si="45"/>
        <v>9</v>
      </c>
      <c r="B275" s="13"/>
      <c r="C275" s="24"/>
      <c r="D275" s="36" t="s">
        <v>1215</v>
      </c>
      <c r="E275" s="46"/>
      <c r="F275" s="47" t="s">
        <v>555</v>
      </c>
      <c r="G275" s="97">
        <v>9785912822902</v>
      </c>
      <c r="H275" s="65">
        <v>124</v>
      </c>
      <c r="I275" s="71" t="s">
        <v>829</v>
      </c>
      <c r="J275" s="81">
        <v>30</v>
      </c>
      <c r="K275" s="86"/>
      <c r="L275" s="50">
        <f>K275*2.8/30</f>
        <v>0</v>
      </c>
      <c r="M275" s="50"/>
    </row>
    <row r="276" spans="1:13" s="2" customFormat="1" ht="73.5" customHeight="1" x14ac:dyDescent="0.25">
      <c r="A276" s="5">
        <f>A275+1</f>
        <v>10</v>
      </c>
      <c r="B276" s="13" t="s">
        <v>3</v>
      </c>
      <c r="C276" s="24" t="s">
        <v>30</v>
      </c>
      <c r="D276" s="36" t="s">
        <v>972</v>
      </c>
      <c r="E276" s="46"/>
      <c r="F276" s="47" t="s">
        <v>555</v>
      </c>
      <c r="G276" s="97">
        <v>9785912822919</v>
      </c>
      <c r="H276" s="65">
        <v>124</v>
      </c>
      <c r="I276" s="71" t="s">
        <v>829</v>
      </c>
      <c r="J276" s="81">
        <v>30</v>
      </c>
      <c r="K276" s="86"/>
      <c r="L276" s="50">
        <f>K276*2.8/30</f>
        <v>0</v>
      </c>
      <c r="M276" s="50">
        <f>TRUNC(K276/J276,0)*J276</f>
        <v>0</v>
      </c>
    </row>
    <row r="277" spans="1:13" s="2" customFormat="1" ht="67.5" customHeight="1" x14ac:dyDescent="0.25">
      <c r="A277" s="283" t="s">
        <v>643</v>
      </c>
      <c r="B277" s="284"/>
      <c r="C277" s="284"/>
      <c r="D277" s="284"/>
      <c r="E277" s="15"/>
      <c r="F277" s="285" t="s">
        <v>644</v>
      </c>
      <c r="G277" s="285"/>
      <c r="H277" s="285"/>
      <c r="I277" s="285"/>
      <c r="J277" s="286"/>
      <c r="K277" s="91"/>
      <c r="M277" s="50"/>
    </row>
    <row r="278" spans="1:13" s="2" customFormat="1" ht="111.75" customHeight="1" x14ac:dyDescent="0.25">
      <c r="A278" s="5">
        <v>1</v>
      </c>
      <c r="B278" s="13" t="s">
        <v>13</v>
      </c>
      <c r="C278" s="23"/>
      <c r="D278" s="37" t="s">
        <v>62</v>
      </c>
      <c r="E278" s="44"/>
      <c r="F278" s="47" t="s">
        <v>1250</v>
      </c>
      <c r="G278" s="97">
        <v>9785912828782</v>
      </c>
      <c r="H278" s="65">
        <v>165.6</v>
      </c>
      <c r="I278" s="70"/>
      <c r="J278" s="81">
        <v>20</v>
      </c>
      <c r="K278" s="86"/>
      <c r="L278" s="50">
        <f>K278*3/20</f>
        <v>0</v>
      </c>
      <c r="M278" s="50">
        <f>TRUNC(K278/J278,0)*J278</f>
        <v>0</v>
      </c>
    </row>
    <row r="279" spans="1:13" s="2" customFormat="1" ht="51" customHeight="1" x14ac:dyDescent="0.25">
      <c r="A279" s="118"/>
      <c r="B279" s="119"/>
      <c r="C279" s="120"/>
      <c r="D279" s="121" t="s">
        <v>803</v>
      </c>
      <c r="E279" s="122"/>
      <c r="F279" s="123" t="s">
        <v>802</v>
      </c>
      <c r="G279" s="145"/>
      <c r="H279" s="165">
        <v>84</v>
      </c>
      <c r="I279" s="125" t="s">
        <v>627</v>
      </c>
      <c r="J279" s="107">
        <v>20</v>
      </c>
      <c r="K279" s="103"/>
      <c r="M279" s="50"/>
    </row>
    <row r="280" spans="1:13" s="2" customFormat="1" ht="111.75" customHeight="1" x14ac:dyDescent="0.25">
      <c r="A280" s="5">
        <f>A278+1</f>
        <v>2</v>
      </c>
      <c r="B280" s="13" t="s">
        <v>13</v>
      </c>
      <c r="C280" s="23"/>
      <c r="D280" s="37" t="s">
        <v>209</v>
      </c>
      <c r="E280" s="44"/>
      <c r="F280" s="47" t="s">
        <v>1250</v>
      </c>
      <c r="G280" s="97">
        <v>9785912828812</v>
      </c>
      <c r="H280" s="65">
        <v>165.6</v>
      </c>
      <c r="I280" s="70"/>
      <c r="J280" s="81">
        <v>20</v>
      </c>
      <c r="K280" s="86"/>
      <c r="L280" s="50">
        <f>K280*3/20</f>
        <v>0</v>
      </c>
      <c r="M280" s="50">
        <f>TRUNC(K280/J280,0)*J280</f>
        <v>0</v>
      </c>
    </row>
    <row r="281" spans="1:13" s="2" customFormat="1" ht="111.75" customHeight="1" x14ac:dyDescent="0.25">
      <c r="A281" s="5">
        <f>A280+1</f>
        <v>3</v>
      </c>
      <c r="B281" s="13" t="s">
        <v>13</v>
      </c>
      <c r="C281" s="23"/>
      <c r="D281" s="37" t="s">
        <v>210</v>
      </c>
      <c r="E281" s="29"/>
      <c r="F281" s="47" t="s">
        <v>1250</v>
      </c>
      <c r="G281" s="97">
        <v>9785912828850</v>
      </c>
      <c r="H281" s="65">
        <v>165.6</v>
      </c>
      <c r="I281" s="70"/>
      <c r="J281" s="81">
        <v>20</v>
      </c>
      <c r="K281" s="86"/>
      <c r="L281" s="50">
        <f>K281*3/20</f>
        <v>0</v>
      </c>
      <c r="M281" s="50">
        <f>TRUNC(K281/J281,0)*J281</f>
        <v>0</v>
      </c>
    </row>
    <row r="282" spans="1:13" s="9" customFormat="1" ht="111.75" customHeight="1" x14ac:dyDescent="0.25">
      <c r="A282" s="5">
        <f>A281+1</f>
        <v>4</v>
      </c>
      <c r="B282" s="13" t="s">
        <v>13</v>
      </c>
      <c r="C282" s="23"/>
      <c r="D282" s="37" t="s">
        <v>211</v>
      </c>
      <c r="E282" s="44"/>
      <c r="F282" s="47" t="s">
        <v>1250</v>
      </c>
      <c r="G282" s="97">
        <v>9785912828836</v>
      </c>
      <c r="H282" s="65">
        <v>165.6</v>
      </c>
      <c r="I282" s="70"/>
      <c r="J282" s="81">
        <v>20</v>
      </c>
      <c r="K282" s="86"/>
      <c r="L282" s="50">
        <f>K282*3/20</f>
        <v>0</v>
      </c>
      <c r="M282" s="50">
        <f>TRUNC(K282/J282,0)*J282</f>
        <v>0</v>
      </c>
    </row>
    <row r="283" spans="1:13" s="9" customFormat="1" ht="111.75" customHeight="1" x14ac:dyDescent="0.25">
      <c r="A283" s="5">
        <f>A282+1</f>
        <v>5</v>
      </c>
      <c r="B283" s="13" t="s">
        <v>13</v>
      </c>
      <c r="C283" s="23"/>
      <c r="D283" s="37" t="s">
        <v>212</v>
      </c>
      <c r="E283" s="44"/>
      <c r="F283" s="47" t="s">
        <v>1250</v>
      </c>
      <c r="G283" s="97">
        <v>9785912828843</v>
      </c>
      <c r="H283" s="65">
        <v>165.6</v>
      </c>
      <c r="I283" s="70"/>
      <c r="J283" s="81">
        <v>20</v>
      </c>
      <c r="K283" s="86"/>
      <c r="L283" s="50">
        <f>K283*3/20</f>
        <v>0</v>
      </c>
      <c r="M283" s="50">
        <f>TRUNC(K283/J283,0)*J283</f>
        <v>0</v>
      </c>
    </row>
    <row r="284" spans="1:13" s="2" customFormat="1" ht="45.6" customHeight="1" x14ac:dyDescent="0.25">
      <c r="A284" s="288" t="s">
        <v>1183</v>
      </c>
      <c r="B284" s="289"/>
      <c r="C284" s="289"/>
      <c r="D284" s="289"/>
      <c r="E284" s="289"/>
      <c r="F284" s="289"/>
      <c r="G284" s="289"/>
      <c r="H284" s="289"/>
      <c r="I284" s="289"/>
      <c r="J284" s="290"/>
      <c r="K284" s="108"/>
      <c r="L284" s="95"/>
      <c r="M284" s="50"/>
    </row>
    <row r="285" spans="1:13" s="2" customFormat="1" ht="44.25" customHeight="1" x14ac:dyDescent="0.25">
      <c r="A285" s="283" t="s">
        <v>1090</v>
      </c>
      <c r="B285" s="284"/>
      <c r="C285" s="284"/>
      <c r="D285" s="284"/>
      <c r="E285" s="100"/>
      <c r="F285" s="285" t="s">
        <v>1091</v>
      </c>
      <c r="G285" s="285"/>
      <c r="H285" s="285"/>
      <c r="I285" s="285"/>
      <c r="J285" s="286"/>
      <c r="K285" s="108"/>
      <c r="L285" s="95"/>
      <c r="M285" s="95"/>
    </row>
    <row r="286" spans="1:13" s="2" customFormat="1" ht="111.75" customHeight="1" x14ac:dyDescent="0.25">
      <c r="A286" s="4">
        <v>1</v>
      </c>
      <c r="B286" s="13"/>
      <c r="C286" s="138"/>
      <c r="D286" s="34" t="s">
        <v>201</v>
      </c>
      <c r="E286" s="43" t="s">
        <v>552</v>
      </c>
      <c r="F286" s="47"/>
      <c r="G286" s="97">
        <v>9785000338773</v>
      </c>
      <c r="H286" s="63">
        <v>42</v>
      </c>
      <c r="I286" s="188" t="s">
        <v>1097</v>
      </c>
      <c r="J286" s="81">
        <v>50</v>
      </c>
      <c r="K286" s="102"/>
      <c r="L286" s="95">
        <f t="shared" ref="L286:L293" si="46">K286*4.6/100</f>
        <v>0</v>
      </c>
      <c r="M286" s="50">
        <f t="shared" ref="M286:M293" si="47">TRUNC(K286/J286,0)*J286</f>
        <v>0</v>
      </c>
    </row>
    <row r="287" spans="1:13" s="2" customFormat="1" ht="111.75" customHeight="1" x14ac:dyDescent="0.25">
      <c r="A287" s="4">
        <f t="shared" ref="A287:A293" si="48">A286+1</f>
        <v>2</v>
      </c>
      <c r="B287" s="13"/>
      <c r="C287" s="138"/>
      <c r="D287" s="34" t="s">
        <v>127</v>
      </c>
      <c r="E287" s="43" t="s">
        <v>552</v>
      </c>
      <c r="F287" s="47" t="s">
        <v>1248</v>
      </c>
      <c r="G287" s="97">
        <v>9785000338766</v>
      </c>
      <c r="H287" s="63">
        <v>42</v>
      </c>
      <c r="I287" s="188" t="s">
        <v>1097</v>
      </c>
      <c r="J287" s="81">
        <v>50</v>
      </c>
      <c r="K287" s="102"/>
      <c r="L287" s="95">
        <f t="shared" si="46"/>
        <v>0</v>
      </c>
      <c r="M287" s="50">
        <f t="shared" si="47"/>
        <v>0</v>
      </c>
    </row>
    <row r="288" spans="1:13" s="2" customFormat="1" ht="111.75" customHeight="1" x14ac:dyDescent="0.25">
      <c r="A288" s="4">
        <f t="shared" si="48"/>
        <v>3</v>
      </c>
      <c r="B288" s="13"/>
      <c r="C288" s="138"/>
      <c r="D288" s="34" t="s">
        <v>1083</v>
      </c>
      <c r="E288" s="43" t="s">
        <v>552</v>
      </c>
      <c r="F288" s="47" t="s">
        <v>1248</v>
      </c>
      <c r="G288" s="97">
        <v>9785000338780</v>
      </c>
      <c r="H288" s="63">
        <v>42</v>
      </c>
      <c r="I288" s="188" t="s">
        <v>1097</v>
      </c>
      <c r="J288" s="81">
        <v>50</v>
      </c>
      <c r="K288" s="102"/>
      <c r="L288" s="95">
        <f t="shared" si="46"/>
        <v>0</v>
      </c>
      <c r="M288" s="50">
        <f t="shared" si="47"/>
        <v>0</v>
      </c>
    </row>
    <row r="289" spans="1:13" s="2" customFormat="1" ht="111.75" customHeight="1" x14ac:dyDescent="0.25">
      <c r="A289" s="4">
        <f t="shared" si="48"/>
        <v>4</v>
      </c>
      <c r="B289" s="13"/>
      <c r="C289" s="138"/>
      <c r="D289" s="34" t="s">
        <v>1084</v>
      </c>
      <c r="E289" s="27"/>
      <c r="F289" s="47" t="s">
        <v>1248</v>
      </c>
      <c r="G289" s="97">
        <v>9785000338797</v>
      </c>
      <c r="H289" s="63">
        <v>42</v>
      </c>
      <c r="I289" s="188" t="s">
        <v>1097</v>
      </c>
      <c r="J289" s="81">
        <v>50</v>
      </c>
      <c r="K289" s="102"/>
      <c r="L289" s="95">
        <f t="shared" si="46"/>
        <v>0</v>
      </c>
      <c r="M289" s="50">
        <f t="shared" si="47"/>
        <v>0</v>
      </c>
    </row>
    <row r="290" spans="1:13" s="2" customFormat="1" ht="111.75" customHeight="1" x14ac:dyDescent="0.25">
      <c r="A290" s="4">
        <f t="shared" si="48"/>
        <v>5</v>
      </c>
      <c r="B290" s="13"/>
      <c r="C290" s="138"/>
      <c r="D290" s="34" t="s">
        <v>1085</v>
      </c>
      <c r="E290" s="43" t="s">
        <v>552</v>
      </c>
      <c r="F290" s="47" t="s">
        <v>1248</v>
      </c>
      <c r="G290" s="97">
        <v>9785000338803</v>
      </c>
      <c r="H290" s="63">
        <v>42</v>
      </c>
      <c r="I290" s="188" t="s">
        <v>1097</v>
      </c>
      <c r="J290" s="81">
        <v>50</v>
      </c>
      <c r="K290" s="102"/>
      <c r="L290" s="95">
        <f t="shared" si="46"/>
        <v>0</v>
      </c>
      <c r="M290" s="50">
        <f t="shared" si="47"/>
        <v>0</v>
      </c>
    </row>
    <row r="291" spans="1:13" s="2" customFormat="1" ht="111.75" customHeight="1" x14ac:dyDescent="0.25">
      <c r="A291" s="4">
        <f t="shared" si="48"/>
        <v>6</v>
      </c>
      <c r="B291" s="13"/>
      <c r="C291" s="138"/>
      <c r="D291" s="34" t="s">
        <v>1086</v>
      </c>
      <c r="E291" s="27"/>
      <c r="F291" s="47"/>
      <c r="G291" s="97">
        <v>9785000338810</v>
      </c>
      <c r="H291" s="63">
        <v>42</v>
      </c>
      <c r="I291" s="188" t="s">
        <v>1097</v>
      </c>
      <c r="J291" s="81">
        <v>50</v>
      </c>
      <c r="K291" s="102"/>
      <c r="L291" s="95">
        <f t="shared" si="46"/>
        <v>0</v>
      </c>
      <c r="M291" s="50">
        <f t="shared" si="47"/>
        <v>0</v>
      </c>
    </row>
    <row r="292" spans="1:13" s="2" customFormat="1" ht="111.6" customHeight="1" x14ac:dyDescent="0.25">
      <c r="A292" s="4">
        <f t="shared" si="48"/>
        <v>7</v>
      </c>
      <c r="B292" s="13"/>
      <c r="C292" s="138"/>
      <c r="D292" s="34" t="s">
        <v>134</v>
      </c>
      <c r="E292" s="27"/>
      <c r="F292" s="47"/>
      <c r="G292" s="97">
        <v>9785000338759</v>
      </c>
      <c r="H292" s="63">
        <v>42</v>
      </c>
      <c r="I292" s="188" t="s">
        <v>1097</v>
      </c>
      <c r="J292" s="81">
        <v>50</v>
      </c>
      <c r="K292" s="102"/>
      <c r="L292" s="95">
        <f t="shared" si="46"/>
        <v>0</v>
      </c>
      <c r="M292" s="50">
        <f t="shared" si="47"/>
        <v>0</v>
      </c>
    </row>
    <row r="293" spans="1:13" s="2" customFormat="1" ht="111.75" customHeight="1" x14ac:dyDescent="0.25">
      <c r="A293" s="4">
        <f t="shared" si="48"/>
        <v>8</v>
      </c>
      <c r="B293" s="13"/>
      <c r="C293" s="138"/>
      <c r="D293" s="34" t="s">
        <v>1087</v>
      </c>
      <c r="E293" s="43" t="s">
        <v>552</v>
      </c>
      <c r="F293" s="47"/>
      <c r="G293" s="97">
        <v>9785000338827</v>
      </c>
      <c r="H293" s="63">
        <v>42</v>
      </c>
      <c r="I293" s="188" t="s">
        <v>1097</v>
      </c>
      <c r="J293" s="81">
        <v>50</v>
      </c>
      <c r="K293" s="102"/>
      <c r="L293" s="95">
        <f t="shared" si="46"/>
        <v>0</v>
      </c>
      <c r="M293" s="50">
        <f t="shared" si="47"/>
        <v>0</v>
      </c>
    </row>
    <row r="294" spans="1:13" s="2" customFormat="1" ht="64.5" customHeight="1" x14ac:dyDescent="0.25">
      <c r="A294" s="283" t="s">
        <v>662</v>
      </c>
      <c r="B294" s="284"/>
      <c r="C294" s="284"/>
      <c r="D294" s="284"/>
      <c r="E294" s="100"/>
      <c r="F294" s="285" t="s">
        <v>663</v>
      </c>
      <c r="G294" s="285"/>
      <c r="H294" s="285"/>
      <c r="I294" s="285"/>
      <c r="J294" s="286"/>
      <c r="K294" s="108"/>
      <c r="L294" s="50"/>
      <c r="M294" s="50"/>
    </row>
    <row r="295" spans="1:13" s="2" customFormat="1" ht="111.75" customHeight="1" x14ac:dyDescent="0.25">
      <c r="A295" s="5">
        <v>1</v>
      </c>
      <c r="B295" s="13" t="s">
        <v>4</v>
      </c>
      <c r="C295" s="24" t="s">
        <v>30</v>
      </c>
      <c r="D295" s="171" t="s">
        <v>943</v>
      </c>
      <c r="E295" s="43" t="s">
        <v>552</v>
      </c>
      <c r="F295" s="47" t="s">
        <v>566</v>
      </c>
      <c r="G295" s="97">
        <v>9785000336830</v>
      </c>
      <c r="H295" s="65">
        <v>88</v>
      </c>
      <c r="I295" s="72" t="s">
        <v>829</v>
      </c>
      <c r="J295" s="81">
        <v>50</v>
      </c>
      <c r="K295" s="103"/>
      <c r="L295" s="50">
        <f t="shared" ref="L295:L315" si="49">K295*2.1/50</f>
        <v>0</v>
      </c>
      <c r="M295" s="50">
        <f t="shared" ref="M295:M315" si="50">TRUNC(K295/J295,0)*J295</f>
        <v>0</v>
      </c>
    </row>
    <row r="296" spans="1:13" s="2" customFormat="1" ht="111.75" customHeight="1" x14ac:dyDescent="0.25">
      <c r="A296" s="5">
        <f>A295+1</f>
        <v>2</v>
      </c>
      <c r="B296" s="13"/>
      <c r="C296" s="24" t="s">
        <v>30</v>
      </c>
      <c r="D296" s="171" t="s">
        <v>729</v>
      </c>
      <c r="E296" s="43" t="s">
        <v>552</v>
      </c>
      <c r="F296" s="47" t="s">
        <v>566</v>
      </c>
      <c r="G296" s="97">
        <v>9785000337882</v>
      </c>
      <c r="H296" s="65">
        <v>88</v>
      </c>
      <c r="I296" s="72" t="s">
        <v>627</v>
      </c>
      <c r="J296" s="81">
        <v>50</v>
      </c>
      <c r="K296" s="103"/>
      <c r="L296" s="50">
        <f t="shared" si="49"/>
        <v>0</v>
      </c>
      <c r="M296" s="50">
        <f t="shared" si="50"/>
        <v>0</v>
      </c>
    </row>
    <row r="297" spans="1:13" s="2" customFormat="1" ht="111.75" customHeight="1" x14ac:dyDescent="0.25">
      <c r="A297" s="5">
        <f>A296+1</f>
        <v>3</v>
      </c>
      <c r="B297" s="13"/>
      <c r="C297" s="24" t="s">
        <v>30</v>
      </c>
      <c r="D297" s="171" t="s">
        <v>85</v>
      </c>
      <c r="E297" s="43" t="s">
        <v>552</v>
      </c>
      <c r="F297" s="47" t="s">
        <v>566</v>
      </c>
      <c r="G297" s="97">
        <v>9785000336762</v>
      </c>
      <c r="H297" s="65">
        <v>88</v>
      </c>
      <c r="I297" s="72" t="s">
        <v>1163</v>
      </c>
      <c r="J297" s="81">
        <v>50</v>
      </c>
      <c r="K297" s="103"/>
      <c r="L297" s="50">
        <f t="shared" si="49"/>
        <v>0</v>
      </c>
      <c r="M297" s="50">
        <f t="shared" si="50"/>
        <v>0</v>
      </c>
    </row>
    <row r="298" spans="1:13" s="2" customFormat="1" ht="111.75" customHeight="1" x14ac:dyDescent="0.25">
      <c r="A298" s="5">
        <f>A297+1</f>
        <v>4</v>
      </c>
      <c r="B298" s="13"/>
      <c r="C298" s="24" t="s">
        <v>30</v>
      </c>
      <c r="D298" s="171" t="s">
        <v>944</v>
      </c>
      <c r="E298" s="43" t="s">
        <v>552</v>
      </c>
      <c r="F298" s="47" t="s">
        <v>566</v>
      </c>
      <c r="G298" s="97">
        <v>9785000337349</v>
      </c>
      <c r="H298" s="65">
        <v>88</v>
      </c>
      <c r="I298" s="72" t="s">
        <v>829</v>
      </c>
      <c r="J298" s="81">
        <v>50</v>
      </c>
      <c r="K298" s="103"/>
      <c r="L298" s="50">
        <f t="shared" si="49"/>
        <v>0</v>
      </c>
      <c r="M298" s="50">
        <f t="shared" si="50"/>
        <v>0</v>
      </c>
    </row>
    <row r="299" spans="1:13" s="2" customFormat="1" ht="111.75" customHeight="1" x14ac:dyDescent="0.25">
      <c r="A299" s="5">
        <f t="shared" ref="A299:A315" si="51">A298+1</f>
        <v>5</v>
      </c>
      <c r="B299" s="13"/>
      <c r="C299" s="24" t="s">
        <v>30</v>
      </c>
      <c r="D299" s="171" t="s">
        <v>949</v>
      </c>
      <c r="E299" s="43" t="s">
        <v>552</v>
      </c>
      <c r="F299" s="47" t="s">
        <v>566</v>
      </c>
      <c r="G299" s="97">
        <v>9785000337325</v>
      </c>
      <c r="H299" s="65">
        <v>88</v>
      </c>
      <c r="I299" s="72" t="s">
        <v>829</v>
      </c>
      <c r="J299" s="81">
        <v>50</v>
      </c>
      <c r="K299" s="103"/>
      <c r="L299" s="50">
        <f t="shared" si="49"/>
        <v>0</v>
      </c>
      <c r="M299" s="50">
        <f t="shared" si="50"/>
        <v>0</v>
      </c>
    </row>
    <row r="300" spans="1:13" s="2" customFormat="1" ht="111.75" customHeight="1" x14ac:dyDescent="0.25">
      <c r="A300" s="5">
        <f t="shared" si="51"/>
        <v>6</v>
      </c>
      <c r="B300" s="13" t="s">
        <v>4</v>
      </c>
      <c r="C300" s="24" t="s">
        <v>30</v>
      </c>
      <c r="D300" s="171" t="s">
        <v>947</v>
      </c>
      <c r="E300" s="43" t="s">
        <v>552</v>
      </c>
      <c r="F300" s="47" t="s">
        <v>566</v>
      </c>
      <c r="G300" s="97">
        <v>9785000336823</v>
      </c>
      <c r="H300" s="65">
        <v>88</v>
      </c>
      <c r="I300" s="72" t="s">
        <v>829</v>
      </c>
      <c r="J300" s="81">
        <v>50</v>
      </c>
      <c r="K300" s="103"/>
      <c r="L300" s="50">
        <f t="shared" si="49"/>
        <v>0</v>
      </c>
      <c r="M300" s="50">
        <f t="shared" si="50"/>
        <v>0</v>
      </c>
    </row>
    <row r="301" spans="1:13" s="2" customFormat="1" ht="111.75" customHeight="1" x14ac:dyDescent="0.25">
      <c r="A301" s="5">
        <f t="shared" si="51"/>
        <v>7</v>
      </c>
      <c r="B301" s="13"/>
      <c r="C301" s="98" t="s">
        <v>29</v>
      </c>
      <c r="D301" s="171" t="s">
        <v>1164</v>
      </c>
      <c r="E301" s="43" t="s">
        <v>552</v>
      </c>
      <c r="F301" s="47" t="s">
        <v>566</v>
      </c>
      <c r="G301" s="97">
        <v>9785908039024</v>
      </c>
      <c r="H301" s="65">
        <v>88</v>
      </c>
      <c r="I301" s="72" t="s">
        <v>1163</v>
      </c>
      <c r="J301" s="81">
        <v>50</v>
      </c>
      <c r="K301" s="103"/>
      <c r="L301" s="50">
        <f t="shared" si="49"/>
        <v>0</v>
      </c>
      <c r="M301" s="50">
        <f t="shared" si="50"/>
        <v>0</v>
      </c>
    </row>
    <row r="302" spans="1:13" s="2" customFormat="1" ht="111.75" customHeight="1" x14ac:dyDescent="0.25">
      <c r="A302" s="5">
        <f t="shared" si="51"/>
        <v>8</v>
      </c>
      <c r="B302" s="13"/>
      <c r="C302" s="24" t="s">
        <v>30</v>
      </c>
      <c r="D302" s="171" t="s">
        <v>948</v>
      </c>
      <c r="E302" s="43" t="s">
        <v>552</v>
      </c>
      <c r="F302" s="47" t="s">
        <v>566</v>
      </c>
      <c r="G302" s="97">
        <v>9785000337370</v>
      </c>
      <c r="H302" s="65">
        <v>88</v>
      </c>
      <c r="I302" s="72" t="s">
        <v>829</v>
      </c>
      <c r="J302" s="81">
        <v>50</v>
      </c>
      <c r="K302" s="86"/>
      <c r="L302" s="50">
        <f t="shared" si="49"/>
        <v>0</v>
      </c>
      <c r="M302" s="50">
        <f t="shared" si="50"/>
        <v>0</v>
      </c>
    </row>
    <row r="303" spans="1:13" s="2" customFormat="1" ht="111.75" customHeight="1" x14ac:dyDescent="0.25">
      <c r="A303" s="5">
        <f t="shared" si="51"/>
        <v>9</v>
      </c>
      <c r="B303" s="13"/>
      <c r="C303" s="138"/>
      <c r="D303" s="171" t="s">
        <v>730</v>
      </c>
      <c r="E303" s="43" t="s">
        <v>552</v>
      </c>
      <c r="F303" s="47" t="s">
        <v>566</v>
      </c>
      <c r="G303" s="97">
        <v>9785000337868</v>
      </c>
      <c r="H303" s="65">
        <v>88</v>
      </c>
      <c r="I303" s="72" t="s">
        <v>627</v>
      </c>
      <c r="J303" s="81">
        <v>50</v>
      </c>
      <c r="K303" s="86"/>
      <c r="L303" s="50">
        <f t="shared" si="49"/>
        <v>0</v>
      </c>
      <c r="M303" s="50">
        <f t="shared" si="50"/>
        <v>0</v>
      </c>
    </row>
    <row r="304" spans="1:13" s="2" customFormat="1" ht="111.75" customHeight="1" x14ac:dyDescent="0.25">
      <c r="A304" s="5">
        <f t="shared" si="51"/>
        <v>10</v>
      </c>
      <c r="B304" s="13" t="s">
        <v>4</v>
      </c>
      <c r="C304" s="24" t="s">
        <v>30</v>
      </c>
      <c r="D304" s="171" t="s">
        <v>86</v>
      </c>
      <c r="E304" s="43" t="s">
        <v>552</v>
      </c>
      <c r="F304" s="47" t="s">
        <v>567</v>
      </c>
      <c r="G304" s="97">
        <v>9785000336809</v>
      </c>
      <c r="H304" s="65">
        <v>88</v>
      </c>
      <c r="I304" s="72" t="s">
        <v>1097</v>
      </c>
      <c r="J304" s="81">
        <v>50</v>
      </c>
      <c r="K304" s="86"/>
      <c r="L304" s="50">
        <f t="shared" si="49"/>
        <v>0</v>
      </c>
      <c r="M304" s="50">
        <f t="shared" si="50"/>
        <v>0</v>
      </c>
    </row>
    <row r="305" spans="1:13" s="2" customFormat="1" ht="111.75" customHeight="1" x14ac:dyDescent="0.25">
      <c r="A305" s="5">
        <f t="shared" si="51"/>
        <v>11</v>
      </c>
      <c r="B305" s="13"/>
      <c r="C305" s="24" t="s">
        <v>30</v>
      </c>
      <c r="D305" s="171" t="s">
        <v>87</v>
      </c>
      <c r="E305" s="43" t="s">
        <v>552</v>
      </c>
      <c r="F305" s="47" t="s">
        <v>566</v>
      </c>
      <c r="G305" s="97">
        <v>9785000337356</v>
      </c>
      <c r="H305" s="65">
        <v>88</v>
      </c>
      <c r="I305" s="72" t="s">
        <v>1097</v>
      </c>
      <c r="J305" s="81">
        <v>50</v>
      </c>
      <c r="K305" s="86"/>
      <c r="L305" s="50">
        <f t="shared" si="49"/>
        <v>0</v>
      </c>
      <c r="M305" s="50">
        <f t="shared" si="50"/>
        <v>0</v>
      </c>
    </row>
    <row r="306" spans="1:13" s="2" customFormat="1" ht="111.75" customHeight="1" x14ac:dyDescent="0.25">
      <c r="A306" s="5">
        <f t="shared" si="51"/>
        <v>12</v>
      </c>
      <c r="B306" s="13"/>
      <c r="C306" s="24" t="s">
        <v>30</v>
      </c>
      <c r="D306" s="171" t="s">
        <v>88</v>
      </c>
      <c r="E306" s="43" t="s">
        <v>552</v>
      </c>
      <c r="F306" s="47" t="s">
        <v>566</v>
      </c>
      <c r="G306" s="97">
        <v>9785000337332</v>
      </c>
      <c r="H306" s="65">
        <v>88</v>
      </c>
      <c r="I306" s="72" t="s">
        <v>829</v>
      </c>
      <c r="J306" s="81">
        <v>50</v>
      </c>
      <c r="K306" s="103"/>
      <c r="L306" s="50">
        <f t="shared" si="49"/>
        <v>0</v>
      </c>
      <c r="M306" s="50">
        <f t="shared" si="50"/>
        <v>0</v>
      </c>
    </row>
    <row r="307" spans="1:13" s="2" customFormat="1" ht="111.75" customHeight="1" x14ac:dyDescent="0.25">
      <c r="A307" s="5">
        <f t="shared" si="51"/>
        <v>13</v>
      </c>
      <c r="B307" s="13" t="s">
        <v>4</v>
      </c>
      <c r="C307" s="24" t="s">
        <v>30</v>
      </c>
      <c r="D307" s="171" t="s">
        <v>1010</v>
      </c>
      <c r="E307" s="43" t="s">
        <v>552</v>
      </c>
      <c r="F307" s="47" t="s">
        <v>566</v>
      </c>
      <c r="G307" s="97">
        <v>9785000336793</v>
      </c>
      <c r="H307" s="65">
        <v>88</v>
      </c>
      <c r="I307" s="72" t="s">
        <v>1097</v>
      </c>
      <c r="J307" s="81">
        <v>50</v>
      </c>
      <c r="K307" s="103"/>
      <c r="L307" s="50">
        <f t="shared" si="49"/>
        <v>0</v>
      </c>
      <c r="M307" s="50">
        <f t="shared" si="50"/>
        <v>0</v>
      </c>
    </row>
    <row r="308" spans="1:13" s="2" customFormat="1" ht="111.75" customHeight="1" x14ac:dyDescent="0.25">
      <c r="A308" s="5">
        <f t="shared" si="51"/>
        <v>14</v>
      </c>
      <c r="B308" s="13"/>
      <c r="C308" s="98" t="s">
        <v>29</v>
      </c>
      <c r="D308" s="171" t="s">
        <v>1082</v>
      </c>
      <c r="E308" s="43" t="s">
        <v>552</v>
      </c>
      <c r="F308" s="47" t="s">
        <v>566</v>
      </c>
      <c r="G308" s="97">
        <v>9785908039000</v>
      </c>
      <c r="H308" s="65">
        <v>88</v>
      </c>
      <c r="I308" s="72" t="s">
        <v>1163</v>
      </c>
      <c r="J308" s="81">
        <v>50</v>
      </c>
      <c r="K308" s="103"/>
      <c r="L308" s="50">
        <f t="shared" si="49"/>
        <v>0</v>
      </c>
      <c r="M308" s="50">
        <f t="shared" si="50"/>
        <v>0</v>
      </c>
    </row>
    <row r="309" spans="1:13" s="2" customFormat="1" ht="111.75" customHeight="1" x14ac:dyDescent="0.25">
      <c r="A309" s="5">
        <f t="shared" si="51"/>
        <v>15</v>
      </c>
      <c r="B309" s="13"/>
      <c r="C309" s="98" t="s">
        <v>29</v>
      </c>
      <c r="D309" s="171" t="s">
        <v>1167</v>
      </c>
      <c r="E309" s="43" t="s">
        <v>552</v>
      </c>
      <c r="F309" s="47" t="s">
        <v>566</v>
      </c>
      <c r="G309" s="97">
        <v>9785908039031</v>
      </c>
      <c r="H309" s="65">
        <v>88</v>
      </c>
      <c r="I309" s="72" t="s">
        <v>1163</v>
      </c>
      <c r="J309" s="81">
        <v>50</v>
      </c>
      <c r="K309" s="103"/>
      <c r="L309" s="50">
        <f t="shared" si="49"/>
        <v>0</v>
      </c>
      <c r="M309" s="50">
        <f t="shared" si="50"/>
        <v>0</v>
      </c>
    </row>
    <row r="310" spans="1:13" s="2" customFormat="1" ht="111.75" customHeight="1" x14ac:dyDescent="0.25">
      <c r="A310" s="5">
        <f t="shared" si="51"/>
        <v>16</v>
      </c>
      <c r="B310" s="13"/>
      <c r="C310" s="28"/>
      <c r="D310" s="171" t="s">
        <v>89</v>
      </c>
      <c r="E310" s="43" t="s">
        <v>552</v>
      </c>
      <c r="F310" s="47" t="s">
        <v>567</v>
      </c>
      <c r="G310" s="97">
        <v>9785000336786</v>
      </c>
      <c r="H310" s="65">
        <v>88</v>
      </c>
      <c r="I310" s="72" t="s">
        <v>627</v>
      </c>
      <c r="J310" s="81">
        <v>50</v>
      </c>
      <c r="K310" s="86"/>
      <c r="L310" s="50">
        <f t="shared" si="49"/>
        <v>0</v>
      </c>
      <c r="M310" s="50">
        <f t="shared" si="50"/>
        <v>0</v>
      </c>
    </row>
    <row r="311" spans="1:13" s="2" customFormat="1" ht="111.75" customHeight="1" x14ac:dyDescent="0.25">
      <c r="A311" s="5">
        <f>A310+1</f>
        <v>17</v>
      </c>
      <c r="B311" s="13"/>
      <c r="C311" s="98" t="s">
        <v>29</v>
      </c>
      <c r="D311" s="171" t="s">
        <v>1180</v>
      </c>
      <c r="E311" s="43" t="s">
        <v>552</v>
      </c>
      <c r="F311" s="47" t="s">
        <v>566</v>
      </c>
      <c r="G311" s="97">
        <v>9785908039017</v>
      </c>
      <c r="H311" s="65">
        <v>88</v>
      </c>
      <c r="I311" s="72" t="s">
        <v>1163</v>
      </c>
      <c r="J311" s="81">
        <v>50</v>
      </c>
      <c r="K311" s="86"/>
      <c r="L311" s="50">
        <f t="shared" si="49"/>
        <v>0</v>
      </c>
      <c r="M311" s="50">
        <f t="shared" si="50"/>
        <v>0</v>
      </c>
    </row>
    <row r="312" spans="1:13" s="2" customFormat="1" ht="111.75" customHeight="1" x14ac:dyDescent="0.25">
      <c r="A312" s="5">
        <f>A311+1</f>
        <v>18</v>
      </c>
      <c r="B312" s="13"/>
      <c r="C312" s="24" t="s">
        <v>30</v>
      </c>
      <c r="D312" s="171" t="s">
        <v>945</v>
      </c>
      <c r="E312" s="43" t="s">
        <v>552</v>
      </c>
      <c r="F312" s="47" t="s">
        <v>566</v>
      </c>
      <c r="G312" s="97">
        <v>9785000337318</v>
      </c>
      <c r="H312" s="65">
        <v>88</v>
      </c>
      <c r="I312" s="72" t="s">
        <v>829</v>
      </c>
      <c r="J312" s="81">
        <v>50</v>
      </c>
      <c r="K312" s="103"/>
      <c r="L312" s="50">
        <f t="shared" si="49"/>
        <v>0</v>
      </c>
      <c r="M312" s="50">
        <f t="shared" si="50"/>
        <v>0</v>
      </c>
    </row>
    <row r="313" spans="1:13" s="2" customFormat="1" ht="111.75" customHeight="1" x14ac:dyDescent="0.25">
      <c r="A313" s="5">
        <f t="shared" si="51"/>
        <v>19</v>
      </c>
      <c r="B313" s="13"/>
      <c r="C313" s="23"/>
      <c r="D313" s="171" t="s">
        <v>731</v>
      </c>
      <c r="E313" s="43" t="s">
        <v>552</v>
      </c>
      <c r="F313" s="47" t="s">
        <v>566</v>
      </c>
      <c r="G313" s="97">
        <v>9785000337875</v>
      </c>
      <c r="H313" s="65">
        <v>88</v>
      </c>
      <c r="I313" s="72" t="s">
        <v>627</v>
      </c>
      <c r="J313" s="81">
        <v>50</v>
      </c>
      <c r="K313" s="103"/>
      <c r="L313" s="50">
        <f t="shared" si="49"/>
        <v>0</v>
      </c>
      <c r="M313" s="50">
        <f t="shared" si="50"/>
        <v>0</v>
      </c>
    </row>
    <row r="314" spans="1:13" s="9" customFormat="1" ht="111.75" customHeight="1" x14ac:dyDescent="0.25">
      <c r="A314" s="5">
        <f t="shared" si="51"/>
        <v>20</v>
      </c>
      <c r="B314" s="13"/>
      <c r="C314" s="24" t="s">
        <v>30</v>
      </c>
      <c r="D314" s="171" t="s">
        <v>946</v>
      </c>
      <c r="E314" s="43" t="s">
        <v>552</v>
      </c>
      <c r="F314" s="47" t="s">
        <v>566</v>
      </c>
      <c r="G314" s="97">
        <v>9785000337387</v>
      </c>
      <c r="H314" s="65">
        <v>88</v>
      </c>
      <c r="I314" s="72" t="s">
        <v>829</v>
      </c>
      <c r="J314" s="81">
        <v>50</v>
      </c>
      <c r="K314" s="103"/>
      <c r="L314" s="50">
        <f t="shared" si="49"/>
        <v>0</v>
      </c>
      <c r="M314" s="50">
        <f t="shared" si="50"/>
        <v>0</v>
      </c>
    </row>
    <row r="315" spans="1:13" s="9" customFormat="1" ht="111.75" customHeight="1" x14ac:dyDescent="0.25">
      <c r="A315" s="5">
        <f t="shared" si="51"/>
        <v>21</v>
      </c>
      <c r="B315" s="13"/>
      <c r="C315" s="24"/>
      <c r="D315" s="171" t="s">
        <v>732</v>
      </c>
      <c r="E315" s="43" t="s">
        <v>552</v>
      </c>
      <c r="F315" s="47" t="s">
        <v>566</v>
      </c>
      <c r="G315" s="97">
        <v>9785000337851</v>
      </c>
      <c r="H315" s="65">
        <v>88</v>
      </c>
      <c r="I315" s="72" t="s">
        <v>627</v>
      </c>
      <c r="J315" s="81">
        <v>50</v>
      </c>
      <c r="K315" s="103"/>
      <c r="L315" s="50">
        <f t="shared" si="49"/>
        <v>0</v>
      </c>
      <c r="M315" s="50">
        <f t="shared" si="50"/>
        <v>0</v>
      </c>
    </row>
    <row r="316" spans="1:13" s="2" customFormat="1" ht="70.5" customHeight="1" x14ac:dyDescent="0.25">
      <c r="A316" s="283" t="s">
        <v>645</v>
      </c>
      <c r="B316" s="284"/>
      <c r="C316" s="284"/>
      <c r="D316" s="317"/>
      <c r="E316" s="100"/>
      <c r="F316" s="285" t="s">
        <v>664</v>
      </c>
      <c r="G316" s="285"/>
      <c r="H316" s="285"/>
      <c r="I316" s="285"/>
      <c r="J316" s="286"/>
      <c r="K316" s="108"/>
      <c r="M316" s="50"/>
    </row>
    <row r="317" spans="1:13" s="2" customFormat="1" ht="111.75" customHeight="1" x14ac:dyDescent="0.25">
      <c r="A317" s="5">
        <v>1</v>
      </c>
      <c r="B317" s="13" t="s">
        <v>5</v>
      </c>
      <c r="C317" s="24"/>
      <c r="D317" s="37" t="s">
        <v>90</v>
      </c>
      <c r="E317" s="27"/>
      <c r="F317" s="47"/>
      <c r="G317" s="97">
        <v>9785000335079</v>
      </c>
      <c r="H317" s="65">
        <v>112</v>
      </c>
      <c r="I317" s="72"/>
      <c r="J317" s="81">
        <v>15</v>
      </c>
      <c r="K317" s="86"/>
      <c r="L317" s="50">
        <f>K317*2.75/15</f>
        <v>0</v>
      </c>
      <c r="M317" s="50">
        <f>TRUNC(K317/J317,0)*J317</f>
        <v>0</v>
      </c>
    </row>
    <row r="318" spans="1:13" s="2" customFormat="1" ht="63" customHeight="1" x14ac:dyDescent="0.25">
      <c r="A318" s="118"/>
      <c r="B318" s="119"/>
      <c r="C318" s="120"/>
      <c r="D318" s="121" t="s">
        <v>804</v>
      </c>
      <c r="E318" s="122"/>
      <c r="F318" s="123" t="s">
        <v>802</v>
      </c>
      <c r="G318" s="145"/>
      <c r="H318" s="165">
        <v>62</v>
      </c>
      <c r="I318" s="125" t="s">
        <v>627</v>
      </c>
      <c r="J318" s="107">
        <v>15</v>
      </c>
      <c r="K318" s="103"/>
      <c r="L318" s="50"/>
      <c r="M318" s="50"/>
    </row>
    <row r="319" spans="1:13" s="2" customFormat="1" ht="111.75" customHeight="1" x14ac:dyDescent="0.25">
      <c r="A319" s="5">
        <f>A317+1</f>
        <v>2</v>
      </c>
      <c r="B319" s="13"/>
      <c r="C319" s="24" t="s">
        <v>30</v>
      </c>
      <c r="D319" s="37" t="s">
        <v>1136</v>
      </c>
      <c r="E319" s="27"/>
      <c r="F319" s="47" t="s">
        <v>568</v>
      </c>
      <c r="G319" s="97">
        <v>9785912823107</v>
      </c>
      <c r="H319" s="65">
        <v>112</v>
      </c>
      <c r="I319" s="72" t="s">
        <v>1163</v>
      </c>
      <c r="J319" s="81">
        <v>10</v>
      </c>
      <c r="K319" s="86"/>
      <c r="L319" s="50">
        <f t="shared" ref="L319:L332" si="52">K319*2.75/15</f>
        <v>0</v>
      </c>
      <c r="M319" s="50">
        <f t="shared" ref="M319:M332" si="53">TRUNC(K319/J319,0)*J319</f>
        <v>0</v>
      </c>
    </row>
    <row r="320" spans="1:13" s="2" customFormat="1" ht="111.75" customHeight="1" x14ac:dyDescent="0.25">
      <c r="A320" s="5">
        <f>A318+1</f>
        <v>1</v>
      </c>
      <c r="B320" s="13" t="s">
        <v>5</v>
      </c>
      <c r="C320" s="23"/>
      <c r="D320" s="37" t="s">
        <v>94</v>
      </c>
      <c r="E320" s="27"/>
      <c r="F320" s="47"/>
      <c r="G320" s="97">
        <v>9785000335062</v>
      </c>
      <c r="H320" s="65">
        <v>112</v>
      </c>
      <c r="I320" s="72"/>
      <c r="J320" s="81">
        <v>15</v>
      </c>
      <c r="K320" s="86"/>
      <c r="L320" s="50">
        <f t="shared" si="52"/>
        <v>0</v>
      </c>
      <c r="M320" s="50">
        <f t="shared" si="53"/>
        <v>0</v>
      </c>
    </row>
    <row r="321" spans="1:13" s="2" customFormat="1" ht="111.75" customHeight="1" x14ac:dyDescent="0.25">
      <c r="A321" s="5">
        <f t="shared" ref="A321:A332" si="54">A320+1</f>
        <v>2</v>
      </c>
      <c r="B321" s="13" t="s">
        <v>5</v>
      </c>
      <c r="C321" s="23"/>
      <c r="D321" s="37" t="s">
        <v>96</v>
      </c>
      <c r="E321" s="27"/>
      <c r="F321" s="50"/>
      <c r="G321" s="97">
        <v>9785912826337</v>
      </c>
      <c r="H321" s="65">
        <v>112</v>
      </c>
      <c r="I321" s="72"/>
      <c r="J321" s="81">
        <v>15</v>
      </c>
      <c r="K321" s="86"/>
      <c r="L321" s="50">
        <f t="shared" si="52"/>
        <v>0</v>
      </c>
      <c r="M321" s="50">
        <f t="shared" si="53"/>
        <v>0</v>
      </c>
    </row>
    <row r="322" spans="1:13" s="2" customFormat="1" ht="111.75" customHeight="1" x14ac:dyDescent="0.25">
      <c r="A322" s="5">
        <f t="shared" si="54"/>
        <v>3</v>
      </c>
      <c r="B322" s="13" t="s">
        <v>5</v>
      </c>
      <c r="C322" s="23"/>
      <c r="D322" s="37" t="s">
        <v>79</v>
      </c>
      <c r="E322" s="27"/>
      <c r="F322" s="47" t="s">
        <v>569</v>
      </c>
      <c r="G322" s="97">
        <v>9785912823411</v>
      </c>
      <c r="H322" s="65">
        <v>112</v>
      </c>
      <c r="I322" s="72"/>
      <c r="J322" s="81">
        <v>10</v>
      </c>
      <c r="K322" s="86"/>
      <c r="L322" s="50">
        <f t="shared" si="52"/>
        <v>0</v>
      </c>
      <c r="M322" s="50">
        <f t="shared" si="53"/>
        <v>0</v>
      </c>
    </row>
    <row r="323" spans="1:13" s="2" customFormat="1" ht="111.75" customHeight="1" x14ac:dyDescent="0.25">
      <c r="A323" s="5">
        <f t="shared" si="54"/>
        <v>4</v>
      </c>
      <c r="B323" s="13" t="s">
        <v>5</v>
      </c>
      <c r="C323" s="23"/>
      <c r="D323" s="37" t="s">
        <v>99</v>
      </c>
      <c r="E323" s="27"/>
      <c r="F323" s="47" t="s">
        <v>570</v>
      </c>
      <c r="G323" s="97">
        <v>9785000335093</v>
      </c>
      <c r="H323" s="65">
        <v>112</v>
      </c>
      <c r="I323" s="72"/>
      <c r="J323" s="81">
        <v>15</v>
      </c>
      <c r="K323" s="86"/>
      <c r="L323" s="50">
        <f t="shared" si="52"/>
        <v>0</v>
      </c>
      <c r="M323" s="50">
        <f t="shared" si="53"/>
        <v>0</v>
      </c>
    </row>
    <row r="324" spans="1:13" s="2" customFormat="1" ht="111.75" customHeight="1" x14ac:dyDescent="0.25">
      <c r="A324" s="5">
        <f t="shared" si="54"/>
        <v>5</v>
      </c>
      <c r="B324" s="13" t="s">
        <v>5</v>
      </c>
      <c r="C324" s="23"/>
      <c r="D324" s="37" t="s">
        <v>100</v>
      </c>
      <c r="E324" s="27"/>
      <c r="F324" s="47" t="s">
        <v>568</v>
      </c>
      <c r="G324" s="97">
        <v>9785912826535</v>
      </c>
      <c r="H324" s="65">
        <v>112</v>
      </c>
      <c r="I324" s="72"/>
      <c r="J324" s="81">
        <v>15</v>
      </c>
      <c r="K324" s="86"/>
      <c r="L324" s="50">
        <f t="shared" si="52"/>
        <v>0</v>
      </c>
      <c r="M324" s="50">
        <f t="shared" si="53"/>
        <v>0</v>
      </c>
    </row>
    <row r="325" spans="1:13" s="2" customFormat="1" ht="111.75" customHeight="1" x14ac:dyDescent="0.25">
      <c r="A325" s="5">
        <f t="shared" si="54"/>
        <v>6</v>
      </c>
      <c r="B325" s="13" t="s">
        <v>5</v>
      </c>
      <c r="C325" s="23"/>
      <c r="D325" s="37" t="s">
        <v>62</v>
      </c>
      <c r="E325" s="27"/>
      <c r="F325" s="47" t="s">
        <v>554</v>
      </c>
      <c r="G325" s="97">
        <v>9785912825071</v>
      </c>
      <c r="H325" s="65">
        <v>112</v>
      </c>
      <c r="I325" s="72" t="s">
        <v>631</v>
      </c>
      <c r="J325" s="81">
        <v>10</v>
      </c>
      <c r="K325" s="86"/>
      <c r="L325" s="50">
        <f t="shared" si="52"/>
        <v>0</v>
      </c>
      <c r="M325" s="50">
        <f t="shared" si="53"/>
        <v>0</v>
      </c>
    </row>
    <row r="326" spans="1:13" s="2" customFormat="1" ht="111.75" customHeight="1" x14ac:dyDescent="0.25">
      <c r="A326" s="5">
        <f t="shared" si="54"/>
        <v>7</v>
      </c>
      <c r="B326" s="13" t="s">
        <v>5</v>
      </c>
      <c r="C326" s="23"/>
      <c r="D326" s="37" t="s">
        <v>101</v>
      </c>
      <c r="E326" s="27"/>
      <c r="F326" s="47" t="s">
        <v>554</v>
      </c>
      <c r="G326" s="97">
        <v>9785000336519</v>
      </c>
      <c r="H326" s="65">
        <v>112</v>
      </c>
      <c r="I326" s="72" t="s">
        <v>631</v>
      </c>
      <c r="J326" s="81">
        <v>10</v>
      </c>
      <c r="K326" s="86"/>
      <c r="L326" s="50">
        <f t="shared" si="52"/>
        <v>0</v>
      </c>
      <c r="M326" s="50">
        <f t="shared" si="53"/>
        <v>0</v>
      </c>
    </row>
    <row r="327" spans="1:13" s="2" customFormat="1" ht="111.75" customHeight="1" x14ac:dyDescent="0.25">
      <c r="A327" s="5">
        <f t="shared" si="54"/>
        <v>8</v>
      </c>
      <c r="B327" s="13" t="s">
        <v>5</v>
      </c>
      <c r="C327" s="23"/>
      <c r="D327" s="37" t="s">
        <v>102</v>
      </c>
      <c r="E327" s="27"/>
      <c r="F327" s="47" t="s">
        <v>554</v>
      </c>
      <c r="G327" s="97">
        <v>9785912824760</v>
      </c>
      <c r="H327" s="65">
        <v>112</v>
      </c>
      <c r="I327" s="72" t="s">
        <v>631</v>
      </c>
      <c r="J327" s="81">
        <v>10</v>
      </c>
      <c r="K327" s="86"/>
      <c r="L327" s="50">
        <f t="shared" si="52"/>
        <v>0</v>
      </c>
      <c r="M327" s="50">
        <f t="shared" si="53"/>
        <v>0</v>
      </c>
    </row>
    <row r="328" spans="1:13" s="2" customFormat="1" ht="111.75" customHeight="1" x14ac:dyDescent="0.25">
      <c r="A328" s="5">
        <f t="shared" si="54"/>
        <v>9</v>
      </c>
      <c r="B328" s="13" t="s">
        <v>5</v>
      </c>
      <c r="C328" s="23"/>
      <c r="D328" s="37" t="s">
        <v>103</v>
      </c>
      <c r="E328" s="27"/>
      <c r="F328" s="47" t="s">
        <v>554</v>
      </c>
      <c r="G328" s="97">
        <v>9785912825088</v>
      </c>
      <c r="H328" s="65">
        <v>112</v>
      </c>
      <c r="I328" s="72" t="s">
        <v>631</v>
      </c>
      <c r="J328" s="81">
        <v>10</v>
      </c>
      <c r="K328" s="86"/>
      <c r="L328" s="50">
        <f t="shared" si="52"/>
        <v>0</v>
      </c>
      <c r="M328" s="50">
        <f t="shared" si="53"/>
        <v>0</v>
      </c>
    </row>
    <row r="329" spans="1:13" s="2" customFormat="1" ht="111.75" customHeight="1" x14ac:dyDescent="0.25">
      <c r="A329" s="5">
        <f t="shared" si="54"/>
        <v>10</v>
      </c>
      <c r="B329" s="13" t="s">
        <v>5</v>
      </c>
      <c r="C329" s="25"/>
      <c r="D329" s="37" t="s">
        <v>104</v>
      </c>
      <c r="E329" s="27"/>
      <c r="F329" s="47" t="s">
        <v>554</v>
      </c>
      <c r="G329" s="97">
        <v>9785000336502</v>
      </c>
      <c r="H329" s="65">
        <v>112</v>
      </c>
      <c r="I329" s="72" t="s">
        <v>631</v>
      </c>
      <c r="J329" s="81">
        <v>10</v>
      </c>
      <c r="K329" s="103"/>
      <c r="L329" s="50">
        <f t="shared" si="52"/>
        <v>0</v>
      </c>
      <c r="M329" s="50">
        <f t="shared" si="53"/>
        <v>0</v>
      </c>
    </row>
    <row r="330" spans="1:13" s="2" customFormat="1" ht="111.75" customHeight="1" x14ac:dyDescent="0.25">
      <c r="A330" s="5">
        <f t="shared" si="54"/>
        <v>11</v>
      </c>
      <c r="B330" s="13" t="s">
        <v>5</v>
      </c>
      <c r="C330" s="23"/>
      <c r="D330" s="37" t="s">
        <v>107</v>
      </c>
      <c r="E330" s="27"/>
      <c r="F330" s="47" t="s">
        <v>554</v>
      </c>
      <c r="G330" s="146">
        <v>9785912826511</v>
      </c>
      <c r="H330" s="65">
        <v>112</v>
      </c>
      <c r="I330" s="72" t="s">
        <v>630</v>
      </c>
      <c r="J330" s="81">
        <v>15</v>
      </c>
      <c r="K330" s="86"/>
      <c r="L330" s="50">
        <f t="shared" si="52"/>
        <v>0</v>
      </c>
      <c r="M330" s="50">
        <f t="shared" si="53"/>
        <v>0</v>
      </c>
    </row>
    <row r="331" spans="1:13" s="9" customFormat="1" ht="111.75" customHeight="1" x14ac:dyDescent="0.25">
      <c r="A331" s="5">
        <f t="shared" si="54"/>
        <v>12</v>
      </c>
      <c r="B331" s="13" t="s">
        <v>5</v>
      </c>
      <c r="C331" s="23"/>
      <c r="D331" s="37" t="s">
        <v>108</v>
      </c>
      <c r="E331" s="27"/>
      <c r="F331" s="47" t="s">
        <v>554</v>
      </c>
      <c r="G331" s="146">
        <v>9785912822650</v>
      </c>
      <c r="H331" s="65">
        <v>112</v>
      </c>
      <c r="I331" s="72" t="s">
        <v>630</v>
      </c>
      <c r="J331" s="81">
        <v>15</v>
      </c>
      <c r="K331" s="103"/>
      <c r="L331" s="50">
        <f t="shared" si="52"/>
        <v>0</v>
      </c>
      <c r="M331" s="50">
        <f t="shared" si="53"/>
        <v>0</v>
      </c>
    </row>
    <row r="332" spans="1:13" s="9" customFormat="1" ht="111.75" customHeight="1" x14ac:dyDescent="0.25">
      <c r="A332" s="5">
        <f t="shared" si="54"/>
        <v>13</v>
      </c>
      <c r="B332" s="13" t="s">
        <v>5</v>
      </c>
      <c r="C332" s="23"/>
      <c r="D332" s="37" t="s">
        <v>109</v>
      </c>
      <c r="E332" s="27"/>
      <c r="F332" s="47" t="s">
        <v>554</v>
      </c>
      <c r="G332" s="146">
        <v>9785912822643</v>
      </c>
      <c r="H332" s="65">
        <v>112</v>
      </c>
      <c r="I332" s="72" t="s">
        <v>630</v>
      </c>
      <c r="J332" s="81">
        <v>15</v>
      </c>
      <c r="K332" s="103"/>
      <c r="L332" s="50">
        <f t="shared" si="52"/>
        <v>0</v>
      </c>
      <c r="M332" s="50">
        <f t="shared" si="53"/>
        <v>0</v>
      </c>
    </row>
    <row r="333" spans="1:13" s="2" customFormat="1" ht="60" customHeight="1" x14ac:dyDescent="0.25">
      <c r="A333" s="283"/>
      <c r="B333" s="284"/>
      <c r="C333" s="284"/>
      <c r="D333" s="284"/>
      <c r="E333" s="15"/>
      <c r="F333" s="285" t="s">
        <v>646</v>
      </c>
      <c r="G333" s="285"/>
      <c r="H333" s="285"/>
      <c r="I333" s="285"/>
      <c r="J333" s="286"/>
      <c r="K333" s="108"/>
      <c r="M333" s="50"/>
    </row>
    <row r="334" spans="1:13" s="2" customFormat="1" ht="100.5" customHeight="1" x14ac:dyDescent="0.25">
      <c r="A334" s="5">
        <f>A332+1</f>
        <v>14</v>
      </c>
      <c r="B334" s="13"/>
      <c r="C334" s="138"/>
      <c r="D334" s="37" t="s">
        <v>110</v>
      </c>
      <c r="E334" s="14"/>
      <c r="F334" s="47" t="s">
        <v>554</v>
      </c>
      <c r="G334" s="97">
        <v>9785912824784</v>
      </c>
      <c r="H334" s="65">
        <v>112</v>
      </c>
      <c r="I334" s="70" t="s">
        <v>627</v>
      </c>
      <c r="J334" s="81">
        <v>15</v>
      </c>
      <c r="K334" s="86"/>
      <c r="L334" s="50">
        <f t="shared" ref="L334:L344" si="55">K334*2.75/15</f>
        <v>0</v>
      </c>
      <c r="M334" s="50">
        <f t="shared" ref="M334:M344" si="56">TRUNC(K334/J334,0)*J334</f>
        <v>0</v>
      </c>
    </row>
    <row r="335" spans="1:13" s="2" customFormat="1" ht="100.5" customHeight="1" x14ac:dyDescent="0.25">
      <c r="A335" s="5">
        <f>A334+1</f>
        <v>15</v>
      </c>
      <c r="B335" s="13"/>
      <c r="C335" s="138"/>
      <c r="D335" s="37" t="s">
        <v>92</v>
      </c>
      <c r="E335" s="14"/>
      <c r="F335" s="47"/>
      <c r="G335" s="97">
        <v>9785912826368</v>
      </c>
      <c r="H335" s="65">
        <v>112</v>
      </c>
      <c r="I335" s="70" t="s">
        <v>627</v>
      </c>
      <c r="J335" s="81">
        <v>15</v>
      </c>
      <c r="K335" s="86"/>
      <c r="L335" s="50">
        <f t="shared" si="55"/>
        <v>0</v>
      </c>
      <c r="M335" s="50">
        <f t="shared" si="56"/>
        <v>0</v>
      </c>
    </row>
    <row r="336" spans="1:13" s="2" customFormat="1" ht="100.5" customHeight="1" x14ac:dyDescent="0.25">
      <c r="A336" s="5">
        <f t="shared" ref="A336:A344" si="57">A335+1</f>
        <v>16</v>
      </c>
      <c r="B336" s="13"/>
      <c r="C336" s="138"/>
      <c r="D336" s="37" t="s">
        <v>88</v>
      </c>
      <c r="E336" s="27"/>
      <c r="F336" s="47"/>
      <c r="G336" s="97">
        <v>9785912824753</v>
      </c>
      <c r="H336" s="65">
        <v>112</v>
      </c>
      <c r="I336" s="70" t="s">
        <v>627</v>
      </c>
      <c r="J336" s="81">
        <v>15</v>
      </c>
      <c r="K336" s="86"/>
      <c r="L336" s="50">
        <f t="shared" si="55"/>
        <v>0</v>
      </c>
      <c r="M336" s="50">
        <f t="shared" si="56"/>
        <v>0</v>
      </c>
    </row>
    <row r="337" spans="1:13" s="2" customFormat="1" ht="111.75" customHeight="1" x14ac:dyDescent="0.25">
      <c r="A337" s="5">
        <f t="shared" si="57"/>
        <v>17</v>
      </c>
      <c r="B337" s="13"/>
      <c r="C337" s="138"/>
      <c r="D337" s="37" t="s">
        <v>111</v>
      </c>
      <c r="E337" s="27"/>
      <c r="F337" s="47"/>
      <c r="G337" s="97">
        <v>9785912822667</v>
      </c>
      <c r="H337" s="65">
        <v>112</v>
      </c>
      <c r="I337" s="70" t="s">
        <v>627</v>
      </c>
      <c r="J337" s="81">
        <v>15</v>
      </c>
      <c r="K337" s="86"/>
      <c r="L337" s="50">
        <f t="shared" si="55"/>
        <v>0</v>
      </c>
      <c r="M337" s="50">
        <f t="shared" si="56"/>
        <v>0</v>
      </c>
    </row>
    <row r="338" spans="1:13" s="2" customFormat="1" ht="100.5" customHeight="1" x14ac:dyDescent="0.25">
      <c r="A338" s="169">
        <f>A337+1</f>
        <v>18</v>
      </c>
      <c r="B338" s="170"/>
      <c r="C338" s="24" t="s">
        <v>30</v>
      </c>
      <c r="D338" s="37" t="s">
        <v>95</v>
      </c>
      <c r="E338" s="27"/>
      <c r="F338" s="47"/>
      <c r="G338" s="97">
        <v>9785000335055</v>
      </c>
      <c r="H338" s="65">
        <v>112</v>
      </c>
      <c r="I338" s="72" t="s">
        <v>1163</v>
      </c>
      <c r="J338" s="81">
        <v>10</v>
      </c>
      <c r="K338" s="86"/>
      <c r="L338" s="50">
        <f t="shared" si="55"/>
        <v>0</v>
      </c>
      <c r="M338" s="50">
        <f t="shared" si="56"/>
        <v>0</v>
      </c>
    </row>
    <row r="339" spans="1:13" s="2" customFormat="1" ht="100.5" customHeight="1" x14ac:dyDescent="0.25">
      <c r="A339" s="5">
        <f>A338+1</f>
        <v>19</v>
      </c>
      <c r="B339" s="13"/>
      <c r="C339" s="138"/>
      <c r="D339" s="37" t="s">
        <v>105</v>
      </c>
      <c r="E339" s="14"/>
      <c r="F339" s="47" t="s">
        <v>554</v>
      </c>
      <c r="G339" s="97">
        <v>9785912826504</v>
      </c>
      <c r="H339" s="65">
        <v>112</v>
      </c>
      <c r="I339" s="70" t="s">
        <v>627</v>
      </c>
      <c r="J339" s="81">
        <v>15</v>
      </c>
      <c r="K339" s="86"/>
      <c r="L339" s="50">
        <f t="shared" si="55"/>
        <v>0</v>
      </c>
      <c r="M339" s="50">
        <f t="shared" si="56"/>
        <v>0</v>
      </c>
    </row>
    <row r="340" spans="1:13" s="2" customFormat="1" ht="111.75" customHeight="1" x14ac:dyDescent="0.25">
      <c r="A340" s="5">
        <f t="shared" si="57"/>
        <v>20</v>
      </c>
      <c r="B340" s="13"/>
      <c r="C340" s="138"/>
      <c r="D340" s="37" t="s">
        <v>97</v>
      </c>
      <c r="E340" s="27"/>
      <c r="F340" s="47"/>
      <c r="G340" s="97">
        <v>9785912822636</v>
      </c>
      <c r="H340" s="65">
        <v>112</v>
      </c>
      <c r="I340" s="70" t="s">
        <v>627</v>
      </c>
      <c r="J340" s="81">
        <v>15</v>
      </c>
      <c r="K340" s="86"/>
      <c r="L340" s="50">
        <f t="shared" si="55"/>
        <v>0</v>
      </c>
      <c r="M340" s="50">
        <f t="shared" si="56"/>
        <v>0</v>
      </c>
    </row>
    <row r="341" spans="1:13" s="2" customFormat="1" ht="111.75" customHeight="1" x14ac:dyDescent="0.25">
      <c r="A341" s="169">
        <f>A340+1</f>
        <v>21</v>
      </c>
      <c r="B341" s="170"/>
      <c r="C341" s="24" t="s">
        <v>30</v>
      </c>
      <c r="D341" s="37" t="s">
        <v>98</v>
      </c>
      <c r="E341" s="27"/>
      <c r="F341" s="47" t="s">
        <v>568</v>
      </c>
      <c r="G341" s="97">
        <v>9785912828478</v>
      </c>
      <c r="H341" s="65">
        <v>112</v>
      </c>
      <c r="I341" s="72" t="s">
        <v>1163</v>
      </c>
      <c r="J341" s="81">
        <v>10</v>
      </c>
      <c r="K341" s="86"/>
      <c r="L341" s="50">
        <f t="shared" si="55"/>
        <v>0</v>
      </c>
      <c r="M341" s="50">
        <f t="shared" si="56"/>
        <v>0</v>
      </c>
    </row>
    <row r="342" spans="1:13" s="2" customFormat="1" ht="100.5" customHeight="1" x14ac:dyDescent="0.25">
      <c r="A342" s="169">
        <f>A341+1</f>
        <v>22</v>
      </c>
      <c r="B342" s="170"/>
      <c r="C342" s="24" t="s">
        <v>30</v>
      </c>
      <c r="D342" s="37" t="s">
        <v>1137</v>
      </c>
      <c r="E342" s="27"/>
      <c r="F342" s="47"/>
      <c r="G342" s="97">
        <v>9785912825064</v>
      </c>
      <c r="H342" s="65">
        <v>112</v>
      </c>
      <c r="I342" s="72" t="s">
        <v>1163</v>
      </c>
      <c r="J342" s="81">
        <v>10</v>
      </c>
      <c r="K342" s="86"/>
      <c r="L342" s="50">
        <f t="shared" si="55"/>
        <v>0</v>
      </c>
      <c r="M342" s="50">
        <f t="shared" si="56"/>
        <v>0</v>
      </c>
    </row>
    <row r="343" spans="1:13" s="2" customFormat="1" ht="111.75" customHeight="1" x14ac:dyDescent="0.25">
      <c r="A343" s="5">
        <f>A342+1</f>
        <v>23</v>
      </c>
      <c r="B343" s="13"/>
      <c r="C343" s="138"/>
      <c r="D343" s="37" t="s">
        <v>112</v>
      </c>
      <c r="E343" s="27"/>
      <c r="F343" s="47"/>
      <c r="G343" s="97">
        <v>9785000335086</v>
      </c>
      <c r="H343" s="65">
        <v>112</v>
      </c>
      <c r="I343" s="70" t="s">
        <v>627</v>
      </c>
      <c r="J343" s="81">
        <v>15</v>
      </c>
      <c r="K343" s="86"/>
      <c r="L343" s="50">
        <f t="shared" si="55"/>
        <v>0</v>
      </c>
      <c r="M343" s="50">
        <f t="shared" si="56"/>
        <v>0</v>
      </c>
    </row>
    <row r="344" spans="1:13" s="2" customFormat="1" ht="111.75" customHeight="1" x14ac:dyDescent="0.25">
      <c r="A344" s="5">
        <f t="shared" si="57"/>
        <v>24</v>
      </c>
      <c r="B344" s="13"/>
      <c r="C344" s="138"/>
      <c r="D344" s="37" t="s">
        <v>113</v>
      </c>
      <c r="E344" s="27"/>
      <c r="F344" s="47"/>
      <c r="G344" s="97">
        <v>9785912823312</v>
      </c>
      <c r="H344" s="65">
        <v>112</v>
      </c>
      <c r="I344" s="70" t="s">
        <v>627</v>
      </c>
      <c r="J344" s="81">
        <v>15</v>
      </c>
      <c r="K344" s="86"/>
      <c r="L344" s="50">
        <f t="shared" si="55"/>
        <v>0</v>
      </c>
      <c r="M344" s="50">
        <f t="shared" si="56"/>
        <v>0</v>
      </c>
    </row>
    <row r="345" spans="1:13" s="2" customFormat="1" ht="50.25" customHeight="1" x14ac:dyDescent="0.25">
      <c r="A345" s="283" t="s">
        <v>665</v>
      </c>
      <c r="B345" s="284"/>
      <c r="C345" s="284"/>
      <c r="D345" s="284"/>
      <c r="E345" s="100"/>
      <c r="F345" s="285" t="s">
        <v>666</v>
      </c>
      <c r="G345" s="285"/>
      <c r="H345" s="285"/>
      <c r="I345" s="285"/>
      <c r="J345" s="286"/>
      <c r="K345" s="108"/>
      <c r="L345" s="50"/>
      <c r="M345" s="50"/>
    </row>
    <row r="346" spans="1:13" s="2" customFormat="1" ht="75.75" customHeight="1" x14ac:dyDescent="0.25">
      <c r="A346" s="5">
        <v>1</v>
      </c>
      <c r="B346" s="13" t="s">
        <v>6</v>
      </c>
      <c r="C346" s="23"/>
      <c r="D346" s="36" t="s">
        <v>62</v>
      </c>
      <c r="E346" s="14"/>
      <c r="F346" s="47" t="s">
        <v>568</v>
      </c>
      <c r="G346" s="97">
        <v>9785912821714</v>
      </c>
      <c r="H346" s="65">
        <v>66</v>
      </c>
      <c r="I346" s="70" t="s">
        <v>630</v>
      </c>
      <c r="J346" s="81">
        <v>60</v>
      </c>
      <c r="K346" s="86"/>
      <c r="L346" s="50">
        <f t="shared" ref="L346:L359" si="58">K346*3.6/60</f>
        <v>0</v>
      </c>
      <c r="M346" s="50">
        <f>TRUNC(K346/J346,0)*J346</f>
        <v>0</v>
      </c>
    </row>
    <row r="347" spans="1:13" s="2" customFormat="1" ht="75.75" customHeight="1" x14ac:dyDescent="0.25">
      <c r="A347" s="5">
        <f>A346+1</f>
        <v>2</v>
      </c>
      <c r="B347" s="13" t="s">
        <v>6</v>
      </c>
      <c r="C347" s="24" t="s">
        <v>30</v>
      </c>
      <c r="D347" s="36" t="s">
        <v>114</v>
      </c>
      <c r="E347" s="43" t="s">
        <v>552</v>
      </c>
      <c r="F347" s="54"/>
      <c r="G347" s="97">
        <v>9785912821721</v>
      </c>
      <c r="H347" s="65">
        <v>66</v>
      </c>
      <c r="I347" s="70" t="s">
        <v>829</v>
      </c>
      <c r="J347" s="81">
        <v>60</v>
      </c>
      <c r="K347" s="86"/>
      <c r="L347" s="50">
        <f t="shared" si="58"/>
        <v>0</v>
      </c>
      <c r="M347" s="50">
        <f>TRUNC(K347/J347,0)*J347</f>
        <v>0</v>
      </c>
    </row>
    <row r="348" spans="1:13" s="2" customFormat="1" ht="75.75" customHeight="1" x14ac:dyDescent="0.25">
      <c r="A348" s="5">
        <f t="shared" ref="A348:A350" si="59">A347+1</f>
        <v>3</v>
      </c>
      <c r="B348" s="13"/>
      <c r="C348" s="24"/>
      <c r="D348" s="36" t="s">
        <v>1232</v>
      </c>
      <c r="E348" s="27"/>
      <c r="F348" s="54"/>
      <c r="G348" s="97">
        <v>9785000333181</v>
      </c>
      <c r="H348" s="65">
        <v>66</v>
      </c>
      <c r="I348" s="70" t="s">
        <v>829</v>
      </c>
      <c r="J348" s="81">
        <v>60</v>
      </c>
      <c r="K348" s="86"/>
      <c r="L348" s="50">
        <f t="shared" si="58"/>
        <v>0</v>
      </c>
      <c r="M348" s="50">
        <f>TRUNC(K349/J349,0)*J349</f>
        <v>0</v>
      </c>
    </row>
    <row r="349" spans="1:13" s="2" customFormat="1" ht="75.75" customHeight="1" x14ac:dyDescent="0.25">
      <c r="A349" s="5">
        <f t="shared" si="59"/>
        <v>4</v>
      </c>
      <c r="B349" s="13" t="s">
        <v>6</v>
      </c>
      <c r="C349" s="24" t="s">
        <v>30</v>
      </c>
      <c r="D349" s="36" t="s">
        <v>115</v>
      </c>
      <c r="E349" s="43" t="s">
        <v>552</v>
      </c>
      <c r="F349" s="47" t="s">
        <v>568</v>
      </c>
      <c r="G349" s="97">
        <v>9785000334928</v>
      </c>
      <c r="H349" s="65">
        <v>66</v>
      </c>
      <c r="I349" s="70" t="s">
        <v>829</v>
      </c>
      <c r="J349" s="81">
        <v>60</v>
      </c>
      <c r="K349" s="86"/>
      <c r="L349" s="50">
        <f t="shared" si="58"/>
        <v>0</v>
      </c>
      <c r="M349" s="50"/>
    </row>
    <row r="350" spans="1:13" s="2" customFormat="1" ht="75.75" customHeight="1" x14ac:dyDescent="0.25">
      <c r="A350" s="5">
        <f t="shared" si="59"/>
        <v>5</v>
      </c>
      <c r="B350" s="13" t="s">
        <v>6</v>
      </c>
      <c r="C350" s="23"/>
      <c r="D350" s="36" t="s">
        <v>116</v>
      </c>
      <c r="E350" s="27"/>
      <c r="F350" s="47"/>
      <c r="G350" s="97">
        <v>9785912821783</v>
      </c>
      <c r="H350" s="65">
        <v>66</v>
      </c>
      <c r="I350" s="70" t="s">
        <v>630</v>
      </c>
      <c r="J350" s="81">
        <v>60</v>
      </c>
      <c r="K350" s="86"/>
      <c r="L350" s="50">
        <f t="shared" si="58"/>
        <v>0</v>
      </c>
      <c r="M350" s="50">
        <f t="shared" ref="M350:M359" si="60">TRUNC(K350/J350,0)*J350</f>
        <v>0</v>
      </c>
    </row>
    <row r="351" spans="1:13" s="2" customFormat="1" ht="75.75" customHeight="1" x14ac:dyDescent="0.25">
      <c r="A351" s="5">
        <f t="shared" ref="A351:A359" si="61">A350+1</f>
        <v>6</v>
      </c>
      <c r="B351" s="13" t="s">
        <v>6</v>
      </c>
      <c r="C351" s="23"/>
      <c r="D351" s="36" t="s">
        <v>83</v>
      </c>
      <c r="E351" s="27"/>
      <c r="F351" s="47"/>
      <c r="G351" s="97">
        <v>9785912821776</v>
      </c>
      <c r="H351" s="65">
        <v>66</v>
      </c>
      <c r="I351" s="70" t="s">
        <v>630</v>
      </c>
      <c r="J351" s="81">
        <v>60</v>
      </c>
      <c r="K351" s="86"/>
      <c r="L351" s="50">
        <f t="shared" si="58"/>
        <v>0</v>
      </c>
      <c r="M351" s="50">
        <f t="shared" si="60"/>
        <v>0</v>
      </c>
    </row>
    <row r="352" spans="1:13" s="2" customFormat="1" ht="75.75" customHeight="1" x14ac:dyDescent="0.25">
      <c r="A352" s="5">
        <f t="shared" si="61"/>
        <v>7</v>
      </c>
      <c r="B352" s="13" t="s">
        <v>6</v>
      </c>
      <c r="C352" s="23"/>
      <c r="D352" s="36" t="s">
        <v>117</v>
      </c>
      <c r="E352" s="44"/>
      <c r="F352" s="47"/>
      <c r="G352" s="97">
        <v>9785000336373</v>
      </c>
      <c r="H352" s="65">
        <v>66</v>
      </c>
      <c r="I352" s="70" t="s">
        <v>631</v>
      </c>
      <c r="J352" s="81">
        <v>60</v>
      </c>
      <c r="K352" s="86"/>
      <c r="L352" s="50">
        <f t="shared" si="58"/>
        <v>0</v>
      </c>
      <c r="M352" s="50">
        <f t="shared" si="60"/>
        <v>0</v>
      </c>
    </row>
    <row r="353" spans="1:13" s="2" customFormat="1" ht="75.75" customHeight="1" x14ac:dyDescent="0.25">
      <c r="A353" s="5">
        <f t="shared" si="61"/>
        <v>8</v>
      </c>
      <c r="B353" s="13" t="s">
        <v>6</v>
      </c>
      <c r="C353" s="23"/>
      <c r="D353" s="36" t="s">
        <v>118</v>
      </c>
      <c r="E353" s="27"/>
      <c r="F353" s="47"/>
      <c r="G353" s="97">
        <v>9785000336366</v>
      </c>
      <c r="H353" s="65">
        <v>66</v>
      </c>
      <c r="I353" s="70" t="s">
        <v>631</v>
      </c>
      <c r="J353" s="81">
        <v>60</v>
      </c>
      <c r="K353" s="86"/>
      <c r="L353" s="50">
        <f t="shared" si="58"/>
        <v>0</v>
      </c>
      <c r="M353" s="50">
        <f t="shared" si="60"/>
        <v>0</v>
      </c>
    </row>
    <row r="354" spans="1:13" s="2" customFormat="1" ht="75.75" customHeight="1" x14ac:dyDescent="0.25">
      <c r="A354" s="5">
        <f t="shared" si="61"/>
        <v>9</v>
      </c>
      <c r="B354" s="13" t="s">
        <v>6</v>
      </c>
      <c r="C354" s="24" t="s">
        <v>30</v>
      </c>
      <c r="D354" s="36" t="s">
        <v>119</v>
      </c>
      <c r="E354" s="43" t="s">
        <v>552</v>
      </c>
      <c r="F354" s="47"/>
      <c r="G354" s="97">
        <v>9785000333174</v>
      </c>
      <c r="H354" s="65">
        <v>66</v>
      </c>
      <c r="I354" s="70" t="s">
        <v>829</v>
      </c>
      <c r="J354" s="81">
        <v>60</v>
      </c>
      <c r="K354" s="86"/>
      <c r="L354" s="50">
        <f t="shared" si="58"/>
        <v>0</v>
      </c>
      <c r="M354" s="50">
        <f t="shared" si="60"/>
        <v>0</v>
      </c>
    </row>
    <row r="355" spans="1:13" s="2" customFormat="1" ht="75.75" customHeight="1" x14ac:dyDescent="0.25">
      <c r="A355" s="5">
        <f t="shared" si="61"/>
        <v>10</v>
      </c>
      <c r="B355" s="13"/>
      <c r="C355" s="23"/>
      <c r="D355" s="36" t="s">
        <v>120</v>
      </c>
      <c r="E355" s="44"/>
      <c r="F355" s="47"/>
      <c r="G355" s="97">
        <v>9785912821769</v>
      </c>
      <c r="H355" s="65">
        <v>66</v>
      </c>
      <c r="I355" s="70" t="s">
        <v>631</v>
      </c>
      <c r="J355" s="81">
        <v>60</v>
      </c>
      <c r="K355" s="86"/>
      <c r="L355" s="50">
        <f t="shared" si="58"/>
        <v>0</v>
      </c>
      <c r="M355" s="50">
        <f t="shared" si="60"/>
        <v>0</v>
      </c>
    </row>
    <row r="356" spans="1:13" s="2" customFormat="1" ht="75.75" customHeight="1" x14ac:dyDescent="0.25">
      <c r="A356" s="5">
        <f t="shared" si="61"/>
        <v>11</v>
      </c>
      <c r="B356" s="13"/>
      <c r="C356" s="24" t="s">
        <v>30</v>
      </c>
      <c r="D356" s="36" t="s">
        <v>983</v>
      </c>
      <c r="E356" s="44"/>
      <c r="F356" s="47"/>
      <c r="G356" s="97">
        <v>9785000333105</v>
      </c>
      <c r="H356" s="65">
        <v>66</v>
      </c>
      <c r="I356" s="70" t="s">
        <v>829</v>
      </c>
      <c r="J356" s="81">
        <v>60</v>
      </c>
      <c r="K356" s="86"/>
      <c r="L356" s="50">
        <f t="shared" si="58"/>
        <v>0</v>
      </c>
      <c r="M356" s="50">
        <f t="shared" si="60"/>
        <v>0</v>
      </c>
    </row>
    <row r="357" spans="1:13" s="2" customFormat="1" ht="75.75" customHeight="1" x14ac:dyDescent="0.25">
      <c r="A357" s="5">
        <f t="shared" si="61"/>
        <v>12</v>
      </c>
      <c r="B357" s="13" t="s">
        <v>6</v>
      </c>
      <c r="C357" s="23"/>
      <c r="D357" s="36" t="s">
        <v>121</v>
      </c>
      <c r="E357" s="44"/>
      <c r="F357" s="47" t="s">
        <v>568</v>
      </c>
      <c r="G357" s="97">
        <v>9785912826948</v>
      </c>
      <c r="H357" s="65">
        <v>66</v>
      </c>
      <c r="I357" s="70" t="s">
        <v>631</v>
      </c>
      <c r="J357" s="81">
        <v>60</v>
      </c>
      <c r="K357" s="86"/>
      <c r="L357" s="50">
        <f t="shared" si="58"/>
        <v>0</v>
      </c>
      <c r="M357" s="50">
        <f t="shared" si="60"/>
        <v>0</v>
      </c>
    </row>
    <row r="358" spans="1:13" s="2" customFormat="1" ht="75.75" customHeight="1" x14ac:dyDescent="0.25">
      <c r="A358" s="5">
        <f t="shared" si="61"/>
        <v>13</v>
      </c>
      <c r="B358" s="13" t="s">
        <v>6</v>
      </c>
      <c r="C358" s="23"/>
      <c r="D358" s="36" t="s">
        <v>122</v>
      </c>
      <c r="E358" s="27"/>
      <c r="F358" s="47"/>
      <c r="G358" s="97">
        <v>9785000336380</v>
      </c>
      <c r="H358" s="65">
        <v>66</v>
      </c>
      <c r="I358" s="70" t="s">
        <v>631</v>
      </c>
      <c r="J358" s="81">
        <v>60</v>
      </c>
      <c r="K358" s="86"/>
      <c r="L358" s="50">
        <f t="shared" si="58"/>
        <v>0</v>
      </c>
      <c r="M358" s="50">
        <f t="shared" si="60"/>
        <v>0</v>
      </c>
    </row>
    <row r="359" spans="1:13" s="2" customFormat="1" ht="75.75" customHeight="1" x14ac:dyDescent="0.25">
      <c r="A359" s="5">
        <f t="shared" si="61"/>
        <v>14</v>
      </c>
      <c r="B359" s="13" t="s">
        <v>6</v>
      </c>
      <c r="C359" s="23"/>
      <c r="D359" s="36" t="s">
        <v>46</v>
      </c>
      <c r="E359" s="27"/>
      <c r="F359" s="47" t="s">
        <v>568</v>
      </c>
      <c r="G359" s="97">
        <v>9785912821745</v>
      </c>
      <c r="H359" s="65">
        <v>66</v>
      </c>
      <c r="I359" s="70" t="s">
        <v>630</v>
      </c>
      <c r="J359" s="81">
        <v>60</v>
      </c>
      <c r="K359" s="86"/>
      <c r="L359" s="50">
        <f t="shared" si="58"/>
        <v>0</v>
      </c>
      <c r="M359" s="50">
        <f t="shared" si="60"/>
        <v>0</v>
      </c>
    </row>
    <row r="360" spans="1:13" s="2" customFormat="1" ht="57" customHeight="1" x14ac:dyDescent="0.25">
      <c r="A360" s="283" t="s">
        <v>650</v>
      </c>
      <c r="B360" s="284"/>
      <c r="C360" s="284"/>
      <c r="D360" s="284"/>
      <c r="E360" s="284"/>
      <c r="F360" s="284"/>
      <c r="G360" s="284"/>
      <c r="H360" s="284"/>
      <c r="I360" s="284"/>
      <c r="J360" s="317"/>
      <c r="K360" s="90"/>
      <c r="L360" s="50"/>
      <c r="M360" s="50"/>
    </row>
    <row r="361" spans="1:13" s="2" customFormat="1" ht="60.75" customHeight="1" x14ac:dyDescent="0.25">
      <c r="A361" s="6"/>
      <c r="B361" s="15"/>
      <c r="C361" s="15"/>
      <c r="D361" s="39" t="s">
        <v>123</v>
      </c>
      <c r="E361" s="100"/>
      <c r="F361" s="285" t="s">
        <v>667</v>
      </c>
      <c r="G361" s="285"/>
      <c r="H361" s="285"/>
      <c r="I361" s="285"/>
      <c r="J361" s="286"/>
      <c r="K361" s="91"/>
      <c r="M361" s="50"/>
    </row>
    <row r="362" spans="1:13" s="2" customFormat="1" ht="111.75" customHeight="1" x14ac:dyDescent="0.25">
      <c r="A362" s="5">
        <v>1</v>
      </c>
      <c r="B362" s="13"/>
      <c r="C362" s="24" t="s">
        <v>30</v>
      </c>
      <c r="D362" s="37" t="s">
        <v>124</v>
      </c>
      <c r="E362" s="43" t="s">
        <v>552</v>
      </c>
      <c r="F362" s="47"/>
      <c r="G362" s="97">
        <v>9785000336588</v>
      </c>
      <c r="H362" s="65">
        <v>36</v>
      </c>
      <c r="I362" s="72" t="s">
        <v>1050</v>
      </c>
      <c r="J362" s="81">
        <v>50</v>
      </c>
      <c r="K362" s="103"/>
      <c r="L362" s="50">
        <f>K362*1.75/50</f>
        <v>0</v>
      </c>
      <c r="M362" s="50">
        <f>TRUNC(K362/J362,0)*J362</f>
        <v>0</v>
      </c>
    </row>
    <row r="363" spans="1:13" s="2" customFormat="1" ht="66.75" customHeight="1" x14ac:dyDescent="0.25">
      <c r="A363" s="118"/>
      <c r="B363" s="119"/>
      <c r="C363" s="120"/>
      <c r="D363" s="121" t="s">
        <v>814</v>
      </c>
      <c r="E363" s="122"/>
      <c r="F363" s="123" t="s">
        <v>799</v>
      </c>
      <c r="G363" s="145"/>
      <c r="H363" s="165">
        <v>36</v>
      </c>
      <c r="I363" s="125" t="s">
        <v>627</v>
      </c>
      <c r="J363" s="107">
        <v>50</v>
      </c>
      <c r="K363" s="103"/>
      <c r="L363" s="50"/>
      <c r="M363" s="50"/>
    </row>
    <row r="364" spans="1:13" s="2" customFormat="1" ht="66.75" customHeight="1" x14ac:dyDescent="0.25">
      <c r="A364" s="118"/>
      <c r="B364" s="119"/>
      <c r="C364" s="120"/>
      <c r="D364" s="121" t="s">
        <v>808</v>
      </c>
      <c r="E364" s="122"/>
      <c r="F364" s="123" t="s">
        <v>807</v>
      </c>
      <c r="G364" s="145"/>
      <c r="H364" s="165">
        <v>28</v>
      </c>
      <c r="I364" s="125" t="s">
        <v>627</v>
      </c>
      <c r="J364" s="107">
        <v>50</v>
      </c>
      <c r="K364" s="103"/>
      <c r="L364" s="50"/>
      <c r="M364" s="50"/>
    </row>
    <row r="365" spans="1:13" s="2" customFormat="1" ht="66.75" customHeight="1" x14ac:dyDescent="0.25">
      <c r="A365" s="118"/>
      <c r="B365" s="119"/>
      <c r="C365" s="120"/>
      <c r="D365" s="121" t="s">
        <v>925</v>
      </c>
      <c r="E365" s="122"/>
      <c r="F365" s="123" t="s">
        <v>922</v>
      </c>
      <c r="G365" s="145"/>
      <c r="H365" s="124">
        <v>48</v>
      </c>
      <c r="I365" s="125" t="s">
        <v>829</v>
      </c>
      <c r="J365" s="107">
        <v>50</v>
      </c>
      <c r="K365" s="103"/>
      <c r="L365" s="50"/>
      <c r="M365" s="50"/>
    </row>
    <row r="366" spans="1:13" s="2" customFormat="1" ht="67.5" customHeight="1" x14ac:dyDescent="0.25">
      <c r="A366" s="118"/>
      <c r="B366" s="119"/>
      <c r="C366" s="120"/>
      <c r="D366" s="121" t="s">
        <v>1055</v>
      </c>
      <c r="E366" s="122"/>
      <c r="F366" s="123" t="s">
        <v>1054</v>
      </c>
      <c r="G366" s="145"/>
      <c r="H366" s="124">
        <v>48</v>
      </c>
      <c r="I366" s="125" t="s">
        <v>1120</v>
      </c>
      <c r="J366" s="107">
        <v>50</v>
      </c>
      <c r="K366" s="103"/>
      <c r="M366" s="50"/>
    </row>
    <row r="367" spans="1:13" s="2" customFormat="1" ht="111.75" customHeight="1" x14ac:dyDescent="0.25">
      <c r="A367" s="5">
        <f>A362+1</f>
        <v>2</v>
      </c>
      <c r="B367" s="13" t="s">
        <v>7</v>
      </c>
      <c r="C367" s="24" t="s">
        <v>30</v>
      </c>
      <c r="D367" s="37" t="s">
        <v>125</v>
      </c>
      <c r="E367" s="43" t="s">
        <v>552</v>
      </c>
      <c r="F367" s="47" t="s">
        <v>568</v>
      </c>
      <c r="G367" s="97">
        <v>9785000336649</v>
      </c>
      <c r="H367" s="65">
        <v>36</v>
      </c>
      <c r="I367" s="72" t="s">
        <v>829</v>
      </c>
      <c r="J367" s="81">
        <v>50</v>
      </c>
      <c r="K367" s="103"/>
      <c r="L367" s="50">
        <f t="shared" ref="L367:L380" si="62">K367*1.75/50</f>
        <v>0</v>
      </c>
      <c r="M367" s="50">
        <f t="shared" ref="M367:M380" si="63">TRUNC(K367/J367,0)*J367</f>
        <v>0</v>
      </c>
    </row>
    <row r="368" spans="1:13" s="2" customFormat="1" ht="111.75" customHeight="1" x14ac:dyDescent="0.25">
      <c r="A368" s="5">
        <f t="shared" ref="A368:A380" si="64">A367+1</f>
        <v>3</v>
      </c>
      <c r="B368" s="13" t="s">
        <v>7</v>
      </c>
      <c r="C368" s="28"/>
      <c r="D368" s="37" t="s">
        <v>126</v>
      </c>
      <c r="E368" s="43" t="s">
        <v>552</v>
      </c>
      <c r="F368" s="47" t="s">
        <v>568</v>
      </c>
      <c r="G368" s="97">
        <v>9785000336205</v>
      </c>
      <c r="H368" s="65">
        <v>36</v>
      </c>
      <c r="I368" s="72" t="s">
        <v>628</v>
      </c>
      <c r="J368" s="81">
        <v>50</v>
      </c>
      <c r="K368" s="103"/>
      <c r="L368" s="50">
        <f t="shared" si="62"/>
        <v>0</v>
      </c>
      <c r="M368" s="50">
        <f t="shared" si="63"/>
        <v>0</v>
      </c>
    </row>
    <row r="369" spans="1:13" s="2" customFormat="1" ht="111.75" customHeight="1" x14ac:dyDescent="0.25">
      <c r="A369" s="5">
        <f t="shared" si="64"/>
        <v>4</v>
      </c>
      <c r="B369" s="13" t="s">
        <v>7</v>
      </c>
      <c r="C369" s="24" t="s">
        <v>30</v>
      </c>
      <c r="D369" s="37" t="s">
        <v>127</v>
      </c>
      <c r="E369" s="43" t="s">
        <v>552</v>
      </c>
      <c r="F369" s="47" t="s">
        <v>568</v>
      </c>
      <c r="G369" s="97">
        <v>9785000335314</v>
      </c>
      <c r="H369" s="65">
        <v>36</v>
      </c>
      <c r="I369" s="72" t="s">
        <v>829</v>
      </c>
      <c r="J369" s="81">
        <v>50</v>
      </c>
      <c r="K369" s="103"/>
      <c r="L369" s="50">
        <f t="shared" si="62"/>
        <v>0</v>
      </c>
      <c r="M369" s="50">
        <f t="shared" si="63"/>
        <v>0</v>
      </c>
    </row>
    <row r="370" spans="1:13" s="2" customFormat="1" ht="111.75" customHeight="1" x14ac:dyDescent="0.25">
      <c r="A370" s="5">
        <f t="shared" si="64"/>
        <v>5</v>
      </c>
      <c r="B370" s="13" t="s">
        <v>7</v>
      </c>
      <c r="C370" s="28"/>
      <c r="D370" s="37" t="s">
        <v>128</v>
      </c>
      <c r="E370" s="43" t="s">
        <v>552</v>
      </c>
      <c r="F370" s="47" t="s">
        <v>568</v>
      </c>
      <c r="G370" s="97">
        <v>9785000335321</v>
      </c>
      <c r="H370" s="65">
        <v>36</v>
      </c>
      <c r="I370" s="72" t="s">
        <v>964</v>
      </c>
      <c r="J370" s="81">
        <v>50</v>
      </c>
      <c r="K370" s="103"/>
      <c r="L370" s="50">
        <f t="shared" si="62"/>
        <v>0</v>
      </c>
      <c r="M370" s="50">
        <f t="shared" si="63"/>
        <v>0</v>
      </c>
    </row>
    <row r="371" spans="1:13" s="2" customFormat="1" ht="111.75" customHeight="1" x14ac:dyDescent="0.25">
      <c r="A371" s="5">
        <f t="shared" si="64"/>
        <v>6</v>
      </c>
      <c r="B371" s="13" t="s">
        <v>7</v>
      </c>
      <c r="C371" s="24" t="s">
        <v>30</v>
      </c>
      <c r="D371" s="37" t="s">
        <v>129</v>
      </c>
      <c r="E371" s="43" t="s">
        <v>552</v>
      </c>
      <c r="F371" s="47" t="s">
        <v>568</v>
      </c>
      <c r="G371" s="97">
        <v>9785000336656</v>
      </c>
      <c r="H371" s="65">
        <v>36</v>
      </c>
      <c r="I371" s="72" t="s">
        <v>829</v>
      </c>
      <c r="J371" s="81">
        <v>50</v>
      </c>
      <c r="K371" s="103"/>
      <c r="L371" s="50">
        <f t="shared" si="62"/>
        <v>0</v>
      </c>
      <c r="M371" s="50">
        <f t="shared" si="63"/>
        <v>0</v>
      </c>
    </row>
    <row r="372" spans="1:13" s="2" customFormat="1" ht="111.75" customHeight="1" x14ac:dyDescent="0.25">
      <c r="A372" s="5">
        <f t="shared" si="64"/>
        <v>7</v>
      </c>
      <c r="B372" s="13" t="s">
        <v>7</v>
      </c>
      <c r="C372" s="24" t="s">
        <v>30</v>
      </c>
      <c r="D372" s="37" t="s">
        <v>130</v>
      </c>
      <c r="E372" s="43" t="s">
        <v>552</v>
      </c>
      <c r="F372" s="47" t="s">
        <v>568</v>
      </c>
      <c r="G372" s="97">
        <v>9785000335291</v>
      </c>
      <c r="H372" s="65">
        <v>36</v>
      </c>
      <c r="I372" s="72" t="s">
        <v>829</v>
      </c>
      <c r="J372" s="81">
        <v>50</v>
      </c>
      <c r="K372" s="103"/>
      <c r="L372" s="50">
        <f t="shared" si="62"/>
        <v>0</v>
      </c>
      <c r="M372" s="50">
        <f t="shared" si="63"/>
        <v>0</v>
      </c>
    </row>
    <row r="373" spans="1:13" s="2" customFormat="1" ht="111.75" customHeight="1" x14ac:dyDescent="0.25">
      <c r="A373" s="5">
        <f t="shared" si="64"/>
        <v>8</v>
      </c>
      <c r="B373" s="13"/>
      <c r="C373" s="24" t="s">
        <v>30</v>
      </c>
      <c r="D373" s="37" t="s">
        <v>131</v>
      </c>
      <c r="E373" s="43" t="s">
        <v>552</v>
      </c>
      <c r="F373" s="47"/>
      <c r="G373" s="97">
        <v>9785000335345</v>
      </c>
      <c r="H373" s="65">
        <v>36</v>
      </c>
      <c r="I373" s="72" t="s">
        <v>829</v>
      </c>
      <c r="J373" s="81">
        <v>50</v>
      </c>
      <c r="K373" s="103"/>
      <c r="L373" s="50">
        <f t="shared" si="62"/>
        <v>0</v>
      </c>
      <c r="M373" s="50">
        <f t="shared" si="63"/>
        <v>0</v>
      </c>
    </row>
    <row r="374" spans="1:13" s="2" customFormat="1" ht="111.75" customHeight="1" x14ac:dyDescent="0.25">
      <c r="A374" s="5">
        <f t="shared" si="64"/>
        <v>9</v>
      </c>
      <c r="B374" s="13" t="s">
        <v>7</v>
      </c>
      <c r="C374" s="24" t="s">
        <v>30</v>
      </c>
      <c r="D374" s="37" t="s">
        <v>132</v>
      </c>
      <c r="E374" s="43" t="s">
        <v>552</v>
      </c>
      <c r="F374" s="47" t="s">
        <v>568</v>
      </c>
      <c r="G374" s="97">
        <v>9785000336212</v>
      </c>
      <c r="H374" s="65">
        <v>36</v>
      </c>
      <c r="I374" s="72" t="s">
        <v>829</v>
      </c>
      <c r="J374" s="81">
        <v>50</v>
      </c>
      <c r="K374" s="103"/>
      <c r="L374" s="50">
        <f t="shared" si="62"/>
        <v>0</v>
      </c>
      <c r="M374" s="50">
        <f t="shared" si="63"/>
        <v>0</v>
      </c>
    </row>
    <row r="375" spans="1:13" s="2" customFormat="1" ht="111.75" customHeight="1" x14ac:dyDescent="0.25">
      <c r="A375" s="5">
        <f t="shared" si="64"/>
        <v>10</v>
      </c>
      <c r="B375" s="13" t="s">
        <v>7</v>
      </c>
      <c r="C375" s="24" t="s">
        <v>30</v>
      </c>
      <c r="D375" s="37" t="s">
        <v>133</v>
      </c>
      <c r="E375" s="43" t="s">
        <v>552</v>
      </c>
      <c r="F375" s="47" t="s">
        <v>568</v>
      </c>
      <c r="G375" s="97">
        <v>9785000336663</v>
      </c>
      <c r="H375" s="65">
        <v>36</v>
      </c>
      <c r="I375" s="72" t="s">
        <v>829</v>
      </c>
      <c r="J375" s="81">
        <v>50</v>
      </c>
      <c r="K375" s="103"/>
      <c r="L375" s="50">
        <f t="shared" si="62"/>
        <v>0</v>
      </c>
      <c r="M375" s="50">
        <f t="shared" si="63"/>
        <v>0</v>
      </c>
    </row>
    <row r="376" spans="1:13" s="2" customFormat="1" ht="111.75" customHeight="1" x14ac:dyDescent="0.25">
      <c r="A376" s="5">
        <f t="shared" si="64"/>
        <v>11</v>
      </c>
      <c r="B376" s="13"/>
      <c r="C376" s="24" t="s">
        <v>30</v>
      </c>
      <c r="D376" s="37" t="s">
        <v>134</v>
      </c>
      <c r="E376" s="43" t="s">
        <v>552</v>
      </c>
      <c r="F376" s="47"/>
      <c r="G376" s="97">
        <v>9785000336595</v>
      </c>
      <c r="H376" s="65">
        <v>36</v>
      </c>
      <c r="I376" s="72" t="s">
        <v>829</v>
      </c>
      <c r="J376" s="81">
        <v>50</v>
      </c>
      <c r="K376" s="103"/>
      <c r="L376" s="50">
        <f t="shared" si="62"/>
        <v>0</v>
      </c>
      <c r="M376" s="50">
        <f t="shared" si="63"/>
        <v>0</v>
      </c>
    </row>
    <row r="377" spans="1:13" s="2" customFormat="1" ht="111.75" customHeight="1" x14ac:dyDescent="0.25">
      <c r="A377" s="5">
        <f t="shared" si="64"/>
        <v>12</v>
      </c>
      <c r="B377" s="13"/>
      <c r="C377" s="24" t="s">
        <v>30</v>
      </c>
      <c r="D377" s="37" t="s">
        <v>135</v>
      </c>
      <c r="E377" s="43" t="s">
        <v>552</v>
      </c>
      <c r="F377" s="47"/>
      <c r="G377" s="97">
        <v>9785000335369</v>
      </c>
      <c r="H377" s="65">
        <v>36</v>
      </c>
      <c r="I377" s="72" t="s">
        <v>627</v>
      </c>
      <c r="J377" s="81">
        <v>50</v>
      </c>
      <c r="K377" s="103"/>
      <c r="L377" s="50">
        <f t="shared" si="62"/>
        <v>0</v>
      </c>
      <c r="M377" s="50">
        <f t="shared" si="63"/>
        <v>0</v>
      </c>
    </row>
    <row r="378" spans="1:13" s="2" customFormat="1" ht="111.75" customHeight="1" x14ac:dyDescent="0.25">
      <c r="A378" s="5">
        <f t="shared" si="64"/>
        <v>13</v>
      </c>
      <c r="B378" s="13"/>
      <c r="C378" s="24" t="s">
        <v>30</v>
      </c>
      <c r="D378" s="37" t="s">
        <v>99</v>
      </c>
      <c r="E378" s="43" t="s">
        <v>552</v>
      </c>
      <c r="F378" s="47" t="s">
        <v>568</v>
      </c>
      <c r="G378" s="97">
        <v>9785000335307</v>
      </c>
      <c r="H378" s="65">
        <v>36</v>
      </c>
      <c r="I378" s="72" t="s">
        <v>829</v>
      </c>
      <c r="J378" s="81">
        <v>50</v>
      </c>
      <c r="K378" s="103"/>
      <c r="L378" s="50">
        <f t="shared" si="62"/>
        <v>0</v>
      </c>
      <c r="M378" s="50">
        <f t="shared" si="63"/>
        <v>0</v>
      </c>
    </row>
    <row r="379" spans="1:13" s="9" customFormat="1" ht="111.75" customHeight="1" x14ac:dyDescent="0.25">
      <c r="A379" s="5">
        <f t="shared" si="64"/>
        <v>14</v>
      </c>
      <c r="B379" s="13"/>
      <c r="C379" s="24" t="s">
        <v>30</v>
      </c>
      <c r="D379" s="37" t="s">
        <v>113</v>
      </c>
      <c r="E379" s="43" t="s">
        <v>552</v>
      </c>
      <c r="F379" s="47"/>
      <c r="G379" s="97">
        <v>9785000335352</v>
      </c>
      <c r="H379" s="65">
        <v>36</v>
      </c>
      <c r="I379" s="72" t="s">
        <v>1050</v>
      </c>
      <c r="J379" s="81">
        <v>50</v>
      </c>
      <c r="K379" s="103"/>
      <c r="L379" s="50">
        <f t="shared" si="62"/>
        <v>0</v>
      </c>
      <c r="M379" s="50">
        <f t="shared" si="63"/>
        <v>0</v>
      </c>
    </row>
    <row r="380" spans="1:13" s="9" customFormat="1" ht="111.75" customHeight="1" x14ac:dyDescent="0.25">
      <c r="A380" s="5">
        <f t="shared" si="64"/>
        <v>15</v>
      </c>
      <c r="B380" s="13"/>
      <c r="C380" s="24" t="s">
        <v>30</v>
      </c>
      <c r="D380" s="37" t="s">
        <v>136</v>
      </c>
      <c r="E380" s="43" t="s">
        <v>552</v>
      </c>
      <c r="F380" s="47"/>
      <c r="G380" s="97">
        <v>9785000335338</v>
      </c>
      <c r="H380" s="65">
        <v>36</v>
      </c>
      <c r="I380" s="72" t="s">
        <v>829</v>
      </c>
      <c r="J380" s="81">
        <v>50</v>
      </c>
      <c r="K380" s="103"/>
      <c r="L380" s="50">
        <f t="shared" si="62"/>
        <v>0</v>
      </c>
      <c r="M380" s="50">
        <f t="shared" si="63"/>
        <v>0</v>
      </c>
    </row>
    <row r="381" spans="1:13" s="2" customFormat="1" ht="53.25" customHeight="1" x14ac:dyDescent="0.25">
      <c r="A381" s="6"/>
      <c r="B381" s="15"/>
      <c r="C381" s="15"/>
      <c r="D381" s="39" t="s">
        <v>137</v>
      </c>
      <c r="E381" s="100"/>
      <c r="F381" s="285" t="s">
        <v>668</v>
      </c>
      <c r="G381" s="285"/>
      <c r="H381" s="285"/>
      <c r="I381" s="285"/>
      <c r="J381" s="286"/>
      <c r="K381" s="91"/>
      <c r="M381" s="50"/>
    </row>
    <row r="382" spans="1:13" s="2" customFormat="1" ht="111.75" customHeight="1" x14ac:dyDescent="0.25">
      <c r="A382" s="5">
        <f>A380+1</f>
        <v>16</v>
      </c>
      <c r="B382" s="13"/>
      <c r="C382" s="24" t="s">
        <v>30</v>
      </c>
      <c r="D382" s="37" t="s">
        <v>138</v>
      </c>
      <c r="E382" s="43" t="s">
        <v>552</v>
      </c>
      <c r="F382" s="50"/>
      <c r="G382" s="97">
        <v>9785000335390</v>
      </c>
      <c r="H382" s="65">
        <v>36</v>
      </c>
      <c r="I382" s="72" t="s">
        <v>829</v>
      </c>
      <c r="J382" s="81">
        <v>50</v>
      </c>
      <c r="K382" s="103"/>
      <c r="L382" s="50">
        <f t="shared" ref="L382:L387" si="65">K382*1.75/50</f>
        <v>0</v>
      </c>
      <c r="M382" s="50">
        <f t="shared" ref="M382:M387" si="66">TRUNC(K382/J382,0)*J382</f>
        <v>0</v>
      </c>
    </row>
    <row r="383" spans="1:13" s="2" customFormat="1" ht="111.75" customHeight="1" x14ac:dyDescent="0.25">
      <c r="A383" s="5">
        <f>A382+1</f>
        <v>17</v>
      </c>
      <c r="B383" s="13"/>
      <c r="C383" s="24" t="s">
        <v>30</v>
      </c>
      <c r="D383" s="37" t="s">
        <v>110</v>
      </c>
      <c r="E383" s="43" t="s">
        <v>552</v>
      </c>
      <c r="F383" s="47"/>
      <c r="G383" s="97">
        <v>9785000335383</v>
      </c>
      <c r="H383" s="65">
        <v>36</v>
      </c>
      <c r="I383" s="72" t="s">
        <v>829</v>
      </c>
      <c r="J383" s="81">
        <v>50</v>
      </c>
      <c r="K383" s="103"/>
      <c r="L383" s="50">
        <f t="shared" si="65"/>
        <v>0</v>
      </c>
      <c r="M383" s="50">
        <f t="shared" si="66"/>
        <v>0</v>
      </c>
    </row>
    <row r="384" spans="1:13" s="2" customFormat="1" ht="111.75" customHeight="1" x14ac:dyDescent="0.25">
      <c r="A384" s="5">
        <f>A383+1</f>
        <v>18</v>
      </c>
      <c r="B384" s="13"/>
      <c r="C384" s="24" t="s">
        <v>30</v>
      </c>
      <c r="D384" s="37" t="s">
        <v>973</v>
      </c>
      <c r="E384" s="43" t="s">
        <v>552</v>
      </c>
      <c r="F384" s="47"/>
      <c r="G384" s="97">
        <v>9785000335376</v>
      </c>
      <c r="H384" s="65">
        <v>36</v>
      </c>
      <c r="I384" s="72" t="s">
        <v>829</v>
      </c>
      <c r="J384" s="81">
        <v>50</v>
      </c>
      <c r="K384" s="103"/>
      <c r="L384" s="50">
        <f t="shared" si="65"/>
        <v>0</v>
      </c>
      <c r="M384" s="50">
        <f t="shared" si="66"/>
        <v>0</v>
      </c>
    </row>
    <row r="385" spans="1:13" s="9" customFormat="1" ht="111.75" customHeight="1" x14ac:dyDescent="0.25">
      <c r="A385" s="5">
        <f>A384+1</f>
        <v>19</v>
      </c>
      <c r="B385" s="13"/>
      <c r="C385" s="24" t="s">
        <v>30</v>
      </c>
      <c r="D385" s="37" t="s">
        <v>139</v>
      </c>
      <c r="E385" s="43" t="s">
        <v>552</v>
      </c>
      <c r="F385" s="47"/>
      <c r="G385" s="97">
        <v>9785000335406</v>
      </c>
      <c r="H385" s="65">
        <v>36</v>
      </c>
      <c r="I385" s="72" t="s">
        <v>829</v>
      </c>
      <c r="J385" s="81">
        <v>50</v>
      </c>
      <c r="K385" s="103"/>
      <c r="L385" s="50">
        <f t="shared" si="65"/>
        <v>0</v>
      </c>
      <c r="M385" s="50">
        <f t="shared" si="66"/>
        <v>0</v>
      </c>
    </row>
    <row r="386" spans="1:13" s="9" customFormat="1" ht="111.75" customHeight="1" x14ac:dyDescent="0.25">
      <c r="A386" s="5">
        <f>A385+1</f>
        <v>20</v>
      </c>
      <c r="B386" s="13" t="s">
        <v>8</v>
      </c>
      <c r="C386" s="24" t="s">
        <v>30</v>
      </c>
      <c r="D386" s="37" t="s">
        <v>975</v>
      </c>
      <c r="E386" s="43" t="s">
        <v>552</v>
      </c>
      <c r="F386" s="50"/>
      <c r="G386" s="97">
        <v>9785000336199</v>
      </c>
      <c r="H386" s="65">
        <v>36</v>
      </c>
      <c r="I386" s="72" t="s">
        <v>829</v>
      </c>
      <c r="J386" s="81">
        <v>50</v>
      </c>
      <c r="K386" s="103"/>
      <c r="L386" s="50">
        <f t="shared" si="65"/>
        <v>0</v>
      </c>
      <c r="M386" s="50">
        <f t="shared" si="66"/>
        <v>0</v>
      </c>
    </row>
    <row r="387" spans="1:13" s="9" customFormat="1" ht="111.75" customHeight="1" x14ac:dyDescent="0.25">
      <c r="A387" s="5">
        <f>A386+1</f>
        <v>21</v>
      </c>
      <c r="B387" s="13" t="s">
        <v>8</v>
      </c>
      <c r="C387" s="24" t="s">
        <v>30</v>
      </c>
      <c r="D387" s="37" t="s">
        <v>141</v>
      </c>
      <c r="E387" s="43" t="s">
        <v>552</v>
      </c>
      <c r="F387" s="50"/>
      <c r="G387" s="97">
        <v>9785000336182</v>
      </c>
      <c r="H387" s="65">
        <v>36</v>
      </c>
      <c r="I387" s="72" t="s">
        <v>829</v>
      </c>
      <c r="J387" s="81">
        <v>50</v>
      </c>
      <c r="K387" s="103"/>
      <c r="L387" s="50">
        <f t="shared" si="65"/>
        <v>0</v>
      </c>
      <c r="M387" s="50">
        <f t="shared" si="66"/>
        <v>0</v>
      </c>
    </row>
    <row r="388" spans="1:13" s="2" customFormat="1" ht="49.5" customHeight="1" x14ac:dyDescent="0.25">
      <c r="A388" s="6"/>
      <c r="B388" s="15"/>
      <c r="C388" s="15"/>
      <c r="D388" s="39" t="s">
        <v>142</v>
      </c>
      <c r="E388" s="100"/>
      <c r="F388" s="285" t="s">
        <v>669</v>
      </c>
      <c r="G388" s="285"/>
      <c r="H388" s="285"/>
      <c r="I388" s="285"/>
      <c r="J388" s="286"/>
      <c r="K388" s="90"/>
      <c r="M388" s="50"/>
    </row>
    <row r="389" spans="1:13" s="2" customFormat="1" ht="111.75" customHeight="1" x14ac:dyDescent="0.25">
      <c r="A389" s="5">
        <f>A387+1</f>
        <v>22</v>
      </c>
      <c r="B389" s="13"/>
      <c r="C389" s="24" t="s">
        <v>30</v>
      </c>
      <c r="D389" s="37" t="s">
        <v>143</v>
      </c>
      <c r="E389" s="43" t="s">
        <v>552</v>
      </c>
      <c r="F389" s="50"/>
      <c r="G389" s="97">
        <v>9785000336090</v>
      </c>
      <c r="H389" s="65">
        <v>36</v>
      </c>
      <c r="I389" s="72" t="s">
        <v>1173</v>
      </c>
      <c r="J389" s="81">
        <v>50</v>
      </c>
      <c r="K389" s="103"/>
      <c r="L389" s="50">
        <f t="shared" ref="L389:L394" si="67">K389*1.75/50</f>
        <v>0</v>
      </c>
      <c r="M389" s="50">
        <f t="shared" ref="M389:M394" si="68">TRUNC(K389/J389,0)*J389</f>
        <v>0</v>
      </c>
    </row>
    <row r="390" spans="1:13" s="2" customFormat="1" ht="111.75" customHeight="1" x14ac:dyDescent="0.25">
      <c r="A390" s="5">
        <f t="shared" ref="A390:A394" si="69">A389+1</f>
        <v>23</v>
      </c>
      <c r="B390" s="13"/>
      <c r="C390" s="24" t="s">
        <v>30</v>
      </c>
      <c r="D390" s="37" t="s">
        <v>144</v>
      </c>
      <c r="E390" s="43" t="s">
        <v>552</v>
      </c>
      <c r="F390" s="50"/>
      <c r="G390" s="97">
        <v>9785000336076</v>
      </c>
      <c r="H390" s="65">
        <v>36</v>
      </c>
      <c r="I390" s="72" t="s">
        <v>1173</v>
      </c>
      <c r="J390" s="81">
        <v>50</v>
      </c>
      <c r="K390" s="103"/>
      <c r="L390" s="50">
        <f t="shared" si="67"/>
        <v>0</v>
      </c>
      <c r="M390" s="50">
        <f t="shared" si="68"/>
        <v>0</v>
      </c>
    </row>
    <row r="391" spans="1:13" s="2" customFormat="1" ht="111.75" customHeight="1" x14ac:dyDescent="0.25">
      <c r="A391" s="5">
        <f t="shared" si="69"/>
        <v>24</v>
      </c>
      <c r="B391" s="13"/>
      <c r="C391" s="24" t="s">
        <v>30</v>
      </c>
      <c r="D391" s="37" t="s">
        <v>974</v>
      </c>
      <c r="E391" s="43" t="s">
        <v>552</v>
      </c>
      <c r="F391" s="50"/>
      <c r="G391" s="97">
        <v>9785000335413</v>
      </c>
      <c r="H391" s="65">
        <v>36</v>
      </c>
      <c r="I391" s="72" t="s">
        <v>829</v>
      </c>
      <c r="J391" s="81">
        <v>50</v>
      </c>
      <c r="K391" s="103"/>
      <c r="L391" s="50">
        <f t="shared" si="67"/>
        <v>0</v>
      </c>
      <c r="M391" s="50">
        <f t="shared" si="68"/>
        <v>0</v>
      </c>
    </row>
    <row r="392" spans="1:13" s="2" customFormat="1" ht="111.75" customHeight="1" x14ac:dyDescent="0.25">
      <c r="A392" s="5">
        <f t="shared" si="69"/>
        <v>25</v>
      </c>
      <c r="B392" s="13"/>
      <c r="C392" s="24" t="s">
        <v>30</v>
      </c>
      <c r="D392" s="37" t="s">
        <v>1174</v>
      </c>
      <c r="E392" s="43" t="s">
        <v>552</v>
      </c>
      <c r="F392" s="50"/>
      <c r="G392" s="97">
        <v>9785000336106</v>
      </c>
      <c r="H392" s="65">
        <v>36</v>
      </c>
      <c r="I392" s="72" t="s">
        <v>1173</v>
      </c>
      <c r="J392" s="81">
        <v>50</v>
      </c>
      <c r="K392" s="103"/>
      <c r="L392" s="50">
        <f t="shared" si="67"/>
        <v>0</v>
      </c>
      <c r="M392" s="50">
        <f t="shared" si="68"/>
        <v>0</v>
      </c>
    </row>
    <row r="393" spans="1:13" s="2" customFormat="1" ht="111.75" customHeight="1" x14ac:dyDescent="0.25">
      <c r="A393" s="5">
        <f t="shared" si="69"/>
        <v>26</v>
      </c>
      <c r="B393" s="13" t="s">
        <v>8</v>
      </c>
      <c r="C393" s="24" t="s">
        <v>30</v>
      </c>
      <c r="D393" s="37" t="s">
        <v>145</v>
      </c>
      <c r="E393" s="43" t="s">
        <v>552</v>
      </c>
      <c r="F393" s="47"/>
      <c r="G393" s="97">
        <v>9785000336083</v>
      </c>
      <c r="H393" s="65">
        <v>36</v>
      </c>
      <c r="I393" s="72" t="s">
        <v>1173</v>
      </c>
      <c r="J393" s="81">
        <v>50</v>
      </c>
      <c r="K393" s="103"/>
      <c r="L393" s="50">
        <f t="shared" si="67"/>
        <v>0</v>
      </c>
      <c r="M393" s="50">
        <f t="shared" si="68"/>
        <v>0</v>
      </c>
    </row>
    <row r="394" spans="1:13" s="2" customFormat="1" ht="111.75" customHeight="1" x14ac:dyDescent="0.25">
      <c r="A394" s="5">
        <f t="shared" si="69"/>
        <v>27</v>
      </c>
      <c r="B394" s="13" t="s">
        <v>8</v>
      </c>
      <c r="C394" s="24" t="s">
        <v>30</v>
      </c>
      <c r="D394" s="37" t="s">
        <v>976</v>
      </c>
      <c r="E394" s="43" t="s">
        <v>552</v>
      </c>
      <c r="F394" s="47"/>
      <c r="G394" s="97">
        <v>9785000336670</v>
      </c>
      <c r="H394" s="65">
        <v>36</v>
      </c>
      <c r="I394" s="72" t="s">
        <v>1173</v>
      </c>
      <c r="J394" s="81">
        <v>50</v>
      </c>
      <c r="K394" s="103"/>
      <c r="L394" s="50">
        <f t="shared" si="67"/>
        <v>0</v>
      </c>
      <c r="M394" s="50">
        <f t="shared" si="68"/>
        <v>0</v>
      </c>
    </row>
    <row r="395" spans="1:13" s="2" customFormat="1" ht="41.25" customHeight="1" x14ac:dyDescent="0.25">
      <c r="A395" s="6"/>
      <c r="B395" s="15"/>
      <c r="C395" s="15"/>
      <c r="D395" s="39" t="s">
        <v>146</v>
      </c>
      <c r="E395" s="100"/>
      <c r="F395" s="285" t="s">
        <v>670</v>
      </c>
      <c r="G395" s="285"/>
      <c r="H395" s="285"/>
      <c r="I395" s="285"/>
      <c r="J395" s="286"/>
      <c r="K395" s="91"/>
      <c r="M395" s="50"/>
    </row>
    <row r="396" spans="1:13" s="2" customFormat="1" ht="111.75" customHeight="1" x14ac:dyDescent="0.25">
      <c r="A396" s="5">
        <f>A394+1</f>
        <v>28</v>
      </c>
      <c r="B396" s="13"/>
      <c r="C396" s="24" t="s">
        <v>30</v>
      </c>
      <c r="D396" s="37" t="s">
        <v>147</v>
      </c>
      <c r="E396" s="27"/>
      <c r="F396" s="47"/>
      <c r="G396" s="97">
        <v>9785000336236</v>
      </c>
      <c r="H396" s="65">
        <v>36</v>
      </c>
      <c r="I396" s="72" t="s">
        <v>1049</v>
      </c>
      <c r="J396" s="81">
        <v>50</v>
      </c>
      <c r="K396" s="103"/>
      <c r="L396" s="50">
        <f t="shared" ref="L396:L405" si="70">K396*1.75/50</f>
        <v>0</v>
      </c>
      <c r="M396" s="50">
        <f t="shared" ref="M396:M405" si="71">TRUNC(K396/J396,0)*J396</f>
        <v>0</v>
      </c>
    </row>
    <row r="397" spans="1:13" s="2" customFormat="1" ht="111.75" customHeight="1" x14ac:dyDescent="0.25">
      <c r="A397" s="5">
        <f t="shared" ref="A397:A402" si="72">A396+1</f>
        <v>29</v>
      </c>
      <c r="B397" s="13"/>
      <c r="C397" s="98" t="s">
        <v>1020</v>
      </c>
      <c r="D397" s="37" t="s">
        <v>1126</v>
      </c>
      <c r="E397" s="43" t="s">
        <v>552</v>
      </c>
      <c r="F397" s="47"/>
      <c r="G397" s="97">
        <v>9785000338834</v>
      </c>
      <c r="H397" s="65">
        <v>36</v>
      </c>
      <c r="I397" s="72" t="s">
        <v>1097</v>
      </c>
      <c r="J397" s="81">
        <v>50</v>
      </c>
      <c r="K397" s="103"/>
      <c r="L397" s="50">
        <f t="shared" si="70"/>
        <v>0</v>
      </c>
      <c r="M397" s="50">
        <f t="shared" si="71"/>
        <v>0</v>
      </c>
    </row>
    <row r="398" spans="1:13" s="2" customFormat="1" ht="111.75" customHeight="1" x14ac:dyDescent="0.25">
      <c r="A398" s="5">
        <f t="shared" si="72"/>
        <v>30</v>
      </c>
      <c r="B398" s="13" t="s">
        <v>8</v>
      </c>
      <c r="C398" s="24" t="s">
        <v>30</v>
      </c>
      <c r="D398" s="37" t="s">
        <v>148</v>
      </c>
      <c r="E398" s="43" t="s">
        <v>552</v>
      </c>
      <c r="F398" s="47"/>
      <c r="G398" s="97">
        <v>9785000335437</v>
      </c>
      <c r="H398" s="65">
        <v>36</v>
      </c>
      <c r="I398" s="72" t="s">
        <v>829</v>
      </c>
      <c r="J398" s="81">
        <v>50</v>
      </c>
      <c r="K398" s="103"/>
      <c r="L398" s="50">
        <f t="shared" si="70"/>
        <v>0</v>
      </c>
      <c r="M398" s="50">
        <f t="shared" si="71"/>
        <v>0</v>
      </c>
    </row>
    <row r="399" spans="1:13" s="2" customFormat="1" ht="111.75" customHeight="1" x14ac:dyDescent="0.25">
      <c r="A399" s="5">
        <f t="shared" si="72"/>
        <v>31</v>
      </c>
      <c r="B399" s="13" t="s">
        <v>8</v>
      </c>
      <c r="C399" s="28"/>
      <c r="D399" s="37" t="s">
        <v>149</v>
      </c>
      <c r="E399" s="43" t="s">
        <v>552</v>
      </c>
      <c r="F399" s="50"/>
      <c r="G399" s="97">
        <v>9785000336229</v>
      </c>
      <c r="H399" s="65">
        <v>36</v>
      </c>
      <c r="I399" s="72" t="s">
        <v>829</v>
      </c>
      <c r="J399" s="81">
        <v>50</v>
      </c>
      <c r="K399" s="103"/>
      <c r="L399" s="50">
        <f t="shared" si="70"/>
        <v>0</v>
      </c>
      <c r="M399" s="50">
        <f t="shared" si="71"/>
        <v>0</v>
      </c>
    </row>
    <row r="400" spans="1:13" s="2" customFormat="1" ht="111.75" customHeight="1" x14ac:dyDescent="0.25">
      <c r="A400" s="5">
        <f t="shared" si="72"/>
        <v>32</v>
      </c>
      <c r="B400" s="13" t="s">
        <v>8</v>
      </c>
      <c r="C400" s="24" t="s">
        <v>30</v>
      </c>
      <c r="D400" s="37" t="s">
        <v>56</v>
      </c>
      <c r="E400" s="43" t="s">
        <v>552</v>
      </c>
      <c r="F400" s="50"/>
      <c r="G400" s="97">
        <v>9785000335420</v>
      </c>
      <c r="H400" s="65">
        <v>36</v>
      </c>
      <c r="I400" s="72" t="s">
        <v>829</v>
      </c>
      <c r="J400" s="81">
        <v>50</v>
      </c>
      <c r="K400" s="103"/>
      <c r="L400" s="50">
        <f t="shared" si="70"/>
        <v>0</v>
      </c>
      <c r="M400" s="50">
        <f t="shared" si="71"/>
        <v>0</v>
      </c>
    </row>
    <row r="401" spans="1:13" s="2" customFormat="1" ht="111.75" customHeight="1" x14ac:dyDescent="0.25">
      <c r="A401" s="5">
        <f t="shared" si="72"/>
        <v>33</v>
      </c>
      <c r="B401" s="13"/>
      <c r="C401" s="98" t="s">
        <v>1020</v>
      </c>
      <c r="D401" s="37" t="s">
        <v>514</v>
      </c>
      <c r="E401" s="27"/>
      <c r="F401" s="50"/>
      <c r="G401" s="97">
        <v>9785000338865</v>
      </c>
      <c r="H401" s="65">
        <v>36</v>
      </c>
      <c r="I401" s="72" t="s">
        <v>1097</v>
      </c>
      <c r="J401" s="81">
        <v>50</v>
      </c>
      <c r="K401" s="103"/>
      <c r="L401" s="50">
        <f t="shared" si="70"/>
        <v>0</v>
      </c>
      <c r="M401" s="50">
        <f t="shared" si="71"/>
        <v>0</v>
      </c>
    </row>
    <row r="402" spans="1:13" s="2" customFormat="1" ht="111.75" customHeight="1" x14ac:dyDescent="0.25">
      <c r="A402" s="5">
        <f t="shared" si="72"/>
        <v>34</v>
      </c>
      <c r="B402" s="13"/>
      <c r="C402" s="98" t="s">
        <v>1020</v>
      </c>
      <c r="D402" s="37" t="s">
        <v>920</v>
      </c>
      <c r="E402" s="43" t="s">
        <v>552</v>
      </c>
      <c r="F402" s="50"/>
      <c r="G402" s="97">
        <v>9785000338858</v>
      </c>
      <c r="H402" s="65">
        <v>36</v>
      </c>
      <c r="I402" s="72" t="s">
        <v>1097</v>
      </c>
      <c r="J402" s="81">
        <v>50</v>
      </c>
      <c r="K402" s="103"/>
      <c r="L402" s="50">
        <f t="shared" si="70"/>
        <v>0</v>
      </c>
      <c r="M402" s="50">
        <f t="shared" si="71"/>
        <v>0</v>
      </c>
    </row>
    <row r="403" spans="1:13" s="2" customFormat="1" ht="111.75" customHeight="1" x14ac:dyDescent="0.25">
      <c r="A403" s="5">
        <f t="shared" ref="A403:A405" si="73">A402+1</f>
        <v>35</v>
      </c>
      <c r="B403" s="13"/>
      <c r="C403" s="98" t="s">
        <v>1020</v>
      </c>
      <c r="D403" s="37" t="s">
        <v>1127</v>
      </c>
      <c r="E403" s="43" t="s">
        <v>552</v>
      </c>
      <c r="F403" s="50"/>
      <c r="G403" s="97">
        <v>9785000338841</v>
      </c>
      <c r="H403" s="65">
        <v>36</v>
      </c>
      <c r="I403" s="72" t="s">
        <v>1097</v>
      </c>
      <c r="J403" s="81">
        <v>50</v>
      </c>
      <c r="K403" s="103"/>
      <c r="L403" s="50">
        <f t="shared" si="70"/>
        <v>0</v>
      </c>
      <c r="M403" s="50">
        <f t="shared" si="71"/>
        <v>0</v>
      </c>
    </row>
    <row r="404" spans="1:13" s="9" customFormat="1" ht="111.75" customHeight="1" x14ac:dyDescent="0.25">
      <c r="A404" s="5">
        <f t="shared" si="73"/>
        <v>36</v>
      </c>
      <c r="B404" s="13" t="s">
        <v>9</v>
      </c>
      <c r="C404" s="24" t="s">
        <v>30</v>
      </c>
      <c r="D404" s="37" t="s">
        <v>150</v>
      </c>
      <c r="E404" s="27"/>
      <c r="F404" s="47" t="s">
        <v>571</v>
      </c>
      <c r="G404" s="97">
        <v>9785000337202</v>
      </c>
      <c r="H404" s="65">
        <v>36</v>
      </c>
      <c r="I404" s="70" t="s">
        <v>829</v>
      </c>
      <c r="J404" s="81">
        <v>50</v>
      </c>
      <c r="K404" s="103"/>
      <c r="L404" s="50">
        <f t="shared" si="70"/>
        <v>0</v>
      </c>
      <c r="M404" s="50">
        <f t="shared" si="71"/>
        <v>0</v>
      </c>
    </row>
    <row r="405" spans="1:13" s="9" customFormat="1" ht="111.75" customHeight="1" x14ac:dyDescent="0.25">
      <c r="A405" s="5">
        <f t="shared" si="73"/>
        <v>37</v>
      </c>
      <c r="B405" s="13" t="s">
        <v>9</v>
      </c>
      <c r="C405" s="24" t="s">
        <v>30</v>
      </c>
      <c r="D405" s="37" t="s">
        <v>151</v>
      </c>
      <c r="E405" s="27"/>
      <c r="F405" s="47" t="s">
        <v>571</v>
      </c>
      <c r="G405" s="97">
        <v>9785000337219</v>
      </c>
      <c r="H405" s="65">
        <v>36</v>
      </c>
      <c r="I405" s="70" t="s">
        <v>829</v>
      </c>
      <c r="J405" s="81">
        <v>50</v>
      </c>
      <c r="K405" s="103"/>
      <c r="L405" s="50">
        <f t="shared" si="70"/>
        <v>0</v>
      </c>
      <c r="M405" s="50">
        <f t="shared" si="71"/>
        <v>0</v>
      </c>
    </row>
    <row r="406" spans="1:13" s="2" customFormat="1" ht="81" customHeight="1" x14ac:dyDescent="0.25">
      <c r="A406" s="283" t="s">
        <v>671</v>
      </c>
      <c r="B406" s="284"/>
      <c r="C406" s="284"/>
      <c r="D406" s="284"/>
      <c r="E406" s="100"/>
      <c r="F406" s="285" t="s">
        <v>672</v>
      </c>
      <c r="G406" s="285"/>
      <c r="H406" s="285"/>
      <c r="I406" s="285"/>
      <c r="J406" s="286"/>
      <c r="K406" s="91"/>
      <c r="M406" s="50"/>
    </row>
    <row r="407" spans="1:13" s="2" customFormat="1" ht="111.75" customHeight="1" x14ac:dyDescent="0.25">
      <c r="A407" s="5">
        <v>1</v>
      </c>
      <c r="B407" s="13" t="s">
        <v>10</v>
      </c>
      <c r="C407" s="23"/>
      <c r="D407" s="37" t="s">
        <v>152</v>
      </c>
      <c r="E407" s="27"/>
      <c r="F407" s="47" t="s">
        <v>1251</v>
      </c>
      <c r="G407" s="97">
        <v>9785912829000</v>
      </c>
      <c r="H407" s="64">
        <v>30</v>
      </c>
      <c r="I407" s="70" t="s">
        <v>631</v>
      </c>
      <c r="J407" s="81">
        <v>50</v>
      </c>
      <c r="K407" s="86"/>
      <c r="L407" s="50">
        <f t="shared" ref="L407:L422" si="74">K407*1.35/J407</f>
        <v>0</v>
      </c>
      <c r="M407" s="50">
        <f t="shared" ref="M407:M422" si="75">TRUNC(K407/J407,0)*J407</f>
        <v>0</v>
      </c>
    </row>
    <row r="408" spans="1:13" s="2" customFormat="1" ht="111.75" customHeight="1" x14ac:dyDescent="0.25">
      <c r="A408" s="5">
        <f>A407+1</f>
        <v>2</v>
      </c>
      <c r="B408" s="13"/>
      <c r="C408" s="28"/>
      <c r="D408" s="37" t="s">
        <v>54</v>
      </c>
      <c r="E408" s="45"/>
      <c r="F408" s="47" t="s">
        <v>1251</v>
      </c>
      <c r="G408" s="97">
        <v>9785912828553</v>
      </c>
      <c r="H408" s="64">
        <v>30</v>
      </c>
      <c r="I408" s="70" t="s">
        <v>628</v>
      </c>
      <c r="J408" s="81">
        <v>50</v>
      </c>
      <c r="K408" s="86"/>
      <c r="L408" s="50">
        <f t="shared" si="74"/>
        <v>0</v>
      </c>
      <c r="M408" s="50">
        <f t="shared" si="75"/>
        <v>0</v>
      </c>
    </row>
    <row r="409" spans="1:13" s="2" customFormat="1" ht="111.75" customHeight="1" x14ac:dyDescent="0.25">
      <c r="A409" s="5">
        <f t="shared" ref="A409:A422" si="76">A408+1</f>
        <v>3</v>
      </c>
      <c r="B409" s="13"/>
      <c r="C409" s="28"/>
      <c r="D409" s="37" t="s">
        <v>56</v>
      </c>
      <c r="E409" s="45"/>
      <c r="F409" s="47" t="s">
        <v>1251</v>
      </c>
      <c r="G409" s="97">
        <v>9785912828560</v>
      </c>
      <c r="H409" s="64">
        <v>30</v>
      </c>
      <c r="I409" s="70" t="s">
        <v>628</v>
      </c>
      <c r="J409" s="81">
        <v>50</v>
      </c>
      <c r="K409" s="86"/>
      <c r="L409" s="50">
        <f t="shared" si="74"/>
        <v>0</v>
      </c>
      <c r="M409" s="50">
        <f t="shared" si="75"/>
        <v>0</v>
      </c>
    </row>
    <row r="410" spans="1:13" s="2" customFormat="1" ht="111.75" customHeight="1" x14ac:dyDescent="0.25">
      <c r="A410" s="5">
        <f t="shared" si="76"/>
        <v>4</v>
      </c>
      <c r="B410" s="13" t="s">
        <v>10</v>
      </c>
      <c r="C410" s="23"/>
      <c r="D410" s="37" t="s">
        <v>153</v>
      </c>
      <c r="E410" s="45"/>
      <c r="F410" s="47" t="s">
        <v>1251</v>
      </c>
      <c r="G410" s="97">
        <v>9785912829017</v>
      </c>
      <c r="H410" s="64">
        <v>30</v>
      </c>
      <c r="I410" s="70" t="s">
        <v>631</v>
      </c>
      <c r="J410" s="81">
        <v>50</v>
      </c>
      <c r="K410" s="86"/>
      <c r="L410" s="50">
        <f t="shared" si="74"/>
        <v>0</v>
      </c>
      <c r="M410" s="50">
        <f t="shared" si="75"/>
        <v>0</v>
      </c>
    </row>
    <row r="411" spans="1:13" s="2" customFormat="1" ht="111.75" customHeight="1" x14ac:dyDescent="0.25">
      <c r="A411" s="5">
        <f t="shared" si="76"/>
        <v>5</v>
      </c>
      <c r="B411" s="13" t="s">
        <v>10</v>
      </c>
      <c r="C411" s="129"/>
      <c r="D411" s="37" t="s">
        <v>31</v>
      </c>
      <c r="E411" s="45"/>
      <c r="F411" s="47" t="s">
        <v>1251</v>
      </c>
      <c r="G411" s="97">
        <v>9785912828997</v>
      </c>
      <c r="H411" s="64">
        <v>30</v>
      </c>
      <c r="I411" s="70" t="s">
        <v>631</v>
      </c>
      <c r="J411" s="81">
        <v>50</v>
      </c>
      <c r="K411" s="117"/>
      <c r="L411" s="50">
        <f t="shared" si="74"/>
        <v>0</v>
      </c>
      <c r="M411" s="50">
        <f t="shared" si="75"/>
        <v>0</v>
      </c>
    </row>
    <row r="412" spans="1:13" s="2" customFormat="1" ht="111.75" customHeight="1" x14ac:dyDescent="0.25">
      <c r="A412" s="5">
        <f t="shared" si="76"/>
        <v>6</v>
      </c>
      <c r="B412" s="13"/>
      <c r="C412" s="28"/>
      <c r="D412" s="37" t="s">
        <v>57</v>
      </c>
      <c r="E412" s="27"/>
      <c r="F412" s="234" t="s">
        <v>1251</v>
      </c>
      <c r="G412" s="97">
        <v>9785912828577</v>
      </c>
      <c r="H412" s="64">
        <v>30</v>
      </c>
      <c r="I412" s="70" t="s">
        <v>628</v>
      </c>
      <c r="J412" s="81">
        <v>50</v>
      </c>
      <c r="K412" s="86"/>
      <c r="L412" s="50">
        <f t="shared" si="74"/>
        <v>0</v>
      </c>
      <c r="M412" s="50">
        <f t="shared" si="75"/>
        <v>0</v>
      </c>
    </row>
    <row r="413" spans="1:13" s="2" customFormat="1" ht="111.75" customHeight="1" x14ac:dyDescent="0.25">
      <c r="A413" s="5">
        <f t="shared" si="76"/>
        <v>7</v>
      </c>
      <c r="B413" s="13" t="s">
        <v>10</v>
      </c>
      <c r="C413" s="23"/>
      <c r="D413" s="37" t="s">
        <v>154</v>
      </c>
      <c r="E413" s="27"/>
      <c r="F413" s="234" t="s">
        <v>1251</v>
      </c>
      <c r="G413" s="97">
        <v>9785912829024</v>
      </c>
      <c r="H413" s="64">
        <v>30</v>
      </c>
      <c r="I413" s="70" t="s">
        <v>631</v>
      </c>
      <c r="J413" s="81">
        <v>50</v>
      </c>
      <c r="K413" s="86"/>
      <c r="L413" s="50">
        <f t="shared" si="74"/>
        <v>0</v>
      </c>
      <c r="M413" s="50">
        <f t="shared" si="75"/>
        <v>0</v>
      </c>
    </row>
    <row r="414" spans="1:13" s="2" customFormat="1" ht="111.75" customHeight="1" x14ac:dyDescent="0.25">
      <c r="A414" s="5">
        <f t="shared" si="76"/>
        <v>8</v>
      </c>
      <c r="B414" s="13" t="s">
        <v>10</v>
      </c>
      <c r="C414" s="24" t="s">
        <v>30</v>
      </c>
      <c r="D414" s="37" t="s">
        <v>155</v>
      </c>
      <c r="E414" s="45"/>
      <c r="F414" s="234" t="s">
        <v>1251</v>
      </c>
      <c r="G414" s="97">
        <v>9785912828645</v>
      </c>
      <c r="H414" s="64">
        <v>30</v>
      </c>
      <c r="I414" s="70" t="s">
        <v>629</v>
      </c>
      <c r="J414" s="81">
        <v>50</v>
      </c>
      <c r="K414" s="86"/>
      <c r="L414" s="50">
        <f t="shared" si="74"/>
        <v>0</v>
      </c>
      <c r="M414" s="50">
        <f t="shared" si="75"/>
        <v>0</v>
      </c>
    </row>
    <row r="415" spans="1:13" s="2" customFormat="1" ht="111.75" customHeight="1" x14ac:dyDescent="0.25">
      <c r="A415" s="5">
        <f t="shared" si="76"/>
        <v>9</v>
      </c>
      <c r="B415" s="13" t="s">
        <v>10</v>
      </c>
      <c r="C415" s="24" t="s">
        <v>30</v>
      </c>
      <c r="D415" s="37" t="s">
        <v>156</v>
      </c>
      <c r="E415" s="27"/>
      <c r="F415" s="234" t="s">
        <v>1251</v>
      </c>
      <c r="G415" s="97">
        <v>9785912828652</v>
      </c>
      <c r="H415" s="64">
        <v>30</v>
      </c>
      <c r="I415" s="70" t="s">
        <v>629</v>
      </c>
      <c r="J415" s="81">
        <v>50</v>
      </c>
      <c r="K415" s="86"/>
      <c r="L415" s="50">
        <f t="shared" si="74"/>
        <v>0</v>
      </c>
      <c r="M415" s="50">
        <f t="shared" si="75"/>
        <v>0</v>
      </c>
    </row>
    <row r="416" spans="1:13" s="2" customFormat="1" ht="111.75" customHeight="1" x14ac:dyDescent="0.25">
      <c r="A416" s="5">
        <f t="shared" si="76"/>
        <v>10</v>
      </c>
      <c r="B416" s="13" t="s">
        <v>10</v>
      </c>
      <c r="C416" s="23"/>
      <c r="D416" s="37" t="s">
        <v>157</v>
      </c>
      <c r="E416" s="45"/>
      <c r="F416" s="47" t="s">
        <v>1251</v>
      </c>
      <c r="G416" s="97">
        <v>9785912829031</v>
      </c>
      <c r="H416" s="64">
        <v>30</v>
      </c>
      <c r="I416" s="70" t="s">
        <v>631</v>
      </c>
      <c r="J416" s="81">
        <v>50</v>
      </c>
      <c r="K416" s="86"/>
      <c r="L416" s="50">
        <f t="shared" si="74"/>
        <v>0</v>
      </c>
      <c r="M416" s="50">
        <f t="shared" si="75"/>
        <v>0</v>
      </c>
    </row>
    <row r="417" spans="1:13" s="2" customFormat="1" ht="111.75" customHeight="1" x14ac:dyDescent="0.25">
      <c r="A417" s="5">
        <f t="shared" si="76"/>
        <v>11</v>
      </c>
      <c r="B417" s="13"/>
      <c r="C417" s="138"/>
      <c r="D417" s="37" t="s">
        <v>108</v>
      </c>
      <c r="E417" s="27"/>
      <c r="F417" s="47" t="s">
        <v>1251</v>
      </c>
      <c r="G417" s="97">
        <v>9785000337301</v>
      </c>
      <c r="H417" s="64">
        <v>30</v>
      </c>
      <c r="I417" s="70" t="s">
        <v>628</v>
      </c>
      <c r="J417" s="81">
        <v>50</v>
      </c>
      <c r="K417" s="86"/>
      <c r="L417" s="50">
        <f t="shared" si="74"/>
        <v>0</v>
      </c>
      <c r="M417" s="50">
        <f t="shared" si="75"/>
        <v>0</v>
      </c>
    </row>
    <row r="418" spans="1:13" s="2" customFormat="1" ht="111.75" customHeight="1" x14ac:dyDescent="0.25">
      <c r="A418" s="5">
        <f t="shared" si="76"/>
        <v>12</v>
      </c>
      <c r="B418" s="13" t="s">
        <v>10</v>
      </c>
      <c r="C418" s="23"/>
      <c r="D418" s="37" t="s">
        <v>158</v>
      </c>
      <c r="E418" s="27"/>
      <c r="F418" s="47" t="s">
        <v>1251</v>
      </c>
      <c r="G418" s="97">
        <v>9785912829048</v>
      </c>
      <c r="H418" s="64">
        <v>30</v>
      </c>
      <c r="I418" s="70" t="s">
        <v>631</v>
      </c>
      <c r="J418" s="81">
        <v>50</v>
      </c>
      <c r="K418" s="86"/>
      <c r="L418" s="50">
        <f t="shared" si="74"/>
        <v>0</v>
      </c>
      <c r="M418" s="50">
        <f t="shared" si="75"/>
        <v>0</v>
      </c>
    </row>
    <row r="419" spans="1:13" s="2" customFormat="1" ht="111.75" customHeight="1" x14ac:dyDescent="0.25">
      <c r="A419" s="5">
        <f t="shared" si="76"/>
        <v>13</v>
      </c>
      <c r="B419" s="13" t="s">
        <v>10</v>
      </c>
      <c r="C419" s="24" t="s">
        <v>30</v>
      </c>
      <c r="D419" s="37" t="s">
        <v>159</v>
      </c>
      <c r="E419" s="27"/>
      <c r="F419" s="234" t="s">
        <v>1251</v>
      </c>
      <c r="G419" s="97">
        <v>9785912828638</v>
      </c>
      <c r="H419" s="64">
        <v>30</v>
      </c>
      <c r="I419" s="70" t="s">
        <v>629</v>
      </c>
      <c r="J419" s="81">
        <v>50</v>
      </c>
      <c r="K419" s="86"/>
      <c r="L419" s="50">
        <f t="shared" si="74"/>
        <v>0</v>
      </c>
      <c r="M419" s="50">
        <f t="shared" si="75"/>
        <v>0</v>
      </c>
    </row>
    <row r="420" spans="1:13" s="2" customFormat="1" ht="111.75" customHeight="1" x14ac:dyDescent="0.25">
      <c r="A420" s="5">
        <f t="shared" si="76"/>
        <v>14</v>
      </c>
      <c r="B420" s="13" t="s">
        <v>10</v>
      </c>
      <c r="C420" s="24" t="s">
        <v>30</v>
      </c>
      <c r="D420" s="37" t="s">
        <v>160</v>
      </c>
      <c r="E420" s="46"/>
      <c r="F420" s="234" t="s">
        <v>1251</v>
      </c>
      <c r="G420" s="97">
        <v>9785912828584</v>
      </c>
      <c r="H420" s="64">
        <v>30</v>
      </c>
      <c r="I420" s="70" t="s">
        <v>629</v>
      </c>
      <c r="J420" s="81">
        <v>50</v>
      </c>
      <c r="K420" s="86"/>
      <c r="L420" s="50">
        <f t="shared" si="74"/>
        <v>0</v>
      </c>
      <c r="M420" s="50">
        <f t="shared" si="75"/>
        <v>0</v>
      </c>
    </row>
    <row r="421" spans="1:13" s="9" customFormat="1" ht="111.75" customHeight="1" x14ac:dyDescent="0.25">
      <c r="A421" s="5">
        <f t="shared" si="76"/>
        <v>15</v>
      </c>
      <c r="B421" s="13" t="s">
        <v>10</v>
      </c>
      <c r="C421" s="23"/>
      <c r="D421" s="37" t="s">
        <v>60</v>
      </c>
      <c r="E421" s="45"/>
      <c r="F421" s="234" t="s">
        <v>1251</v>
      </c>
      <c r="G421" s="97">
        <v>9785912829055</v>
      </c>
      <c r="H421" s="64">
        <v>30</v>
      </c>
      <c r="I421" s="70" t="s">
        <v>631</v>
      </c>
      <c r="J421" s="81">
        <v>50</v>
      </c>
      <c r="K421" s="86"/>
      <c r="L421" s="50">
        <f t="shared" si="74"/>
        <v>0</v>
      </c>
      <c r="M421" s="50">
        <f t="shared" si="75"/>
        <v>0</v>
      </c>
    </row>
    <row r="422" spans="1:13" s="9" customFormat="1" ht="111.75" customHeight="1" x14ac:dyDescent="0.25">
      <c r="A422" s="5">
        <f t="shared" si="76"/>
        <v>16</v>
      </c>
      <c r="B422" s="13" t="s">
        <v>10</v>
      </c>
      <c r="C422" s="23"/>
      <c r="D422" s="37" t="s">
        <v>161</v>
      </c>
      <c r="E422" s="45"/>
      <c r="F422" s="234" t="s">
        <v>1251</v>
      </c>
      <c r="G422" s="97">
        <v>9785912829062</v>
      </c>
      <c r="H422" s="64">
        <v>30</v>
      </c>
      <c r="I422" s="70" t="s">
        <v>631</v>
      </c>
      <c r="J422" s="81">
        <v>50</v>
      </c>
      <c r="K422" s="86"/>
      <c r="L422" s="50">
        <f t="shared" si="74"/>
        <v>0</v>
      </c>
      <c r="M422" s="50">
        <f t="shared" si="75"/>
        <v>0</v>
      </c>
    </row>
    <row r="423" spans="1:13" s="2" customFormat="1" ht="57.75" customHeight="1" x14ac:dyDescent="0.25">
      <c r="A423" s="283" t="s">
        <v>740</v>
      </c>
      <c r="B423" s="284"/>
      <c r="C423" s="284"/>
      <c r="D423" s="284"/>
      <c r="F423" s="285" t="s">
        <v>749</v>
      </c>
      <c r="G423" s="285"/>
      <c r="H423" s="285"/>
      <c r="I423" s="285"/>
      <c r="J423" s="286"/>
      <c r="K423" s="91"/>
      <c r="L423" s="50"/>
      <c r="M423" s="50"/>
    </row>
    <row r="424" spans="1:13" s="2" customFormat="1" ht="27" customHeight="1" x14ac:dyDescent="0.25">
      <c r="A424" s="6"/>
      <c r="B424" s="15"/>
      <c r="C424" s="294" t="s">
        <v>1043</v>
      </c>
      <c r="D424" s="294"/>
      <c r="E424" s="100"/>
      <c r="F424" s="166"/>
      <c r="G424" s="166"/>
      <c r="H424" s="166"/>
      <c r="I424" s="166"/>
      <c r="J424" s="158"/>
      <c r="K424" s="91"/>
      <c r="M424" s="50"/>
    </row>
    <row r="425" spans="1:13" s="2" customFormat="1" ht="111.75" customHeight="1" x14ac:dyDescent="0.25">
      <c r="A425" s="5">
        <v>1</v>
      </c>
      <c r="B425" s="13"/>
      <c r="C425" s="24" t="s">
        <v>30</v>
      </c>
      <c r="D425" s="37" t="s">
        <v>91</v>
      </c>
      <c r="E425" s="43" t="s">
        <v>552</v>
      </c>
      <c r="F425" s="154" t="s">
        <v>568</v>
      </c>
      <c r="G425" s="97">
        <v>9785912828706</v>
      </c>
      <c r="H425" s="64">
        <v>26</v>
      </c>
      <c r="I425" s="70" t="s">
        <v>627</v>
      </c>
      <c r="J425" s="81">
        <v>100</v>
      </c>
      <c r="K425" s="103"/>
      <c r="L425" s="50">
        <f t="shared" ref="L425:L431" si="77">K425*2.2/100</f>
        <v>0</v>
      </c>
      <c r="M425" s="50">
        <f t="shared" ref="M425:M431" si="78">TRUNC(K425/J425,0)*J425</f>
        <v>0</v>
      </c>
    </row>
    <row r="426" spans="1:13" s="2" customFormat="1" ht="111.75" customHeight="1" x14ac:dyDescent="0.25">
      <c r="A426" s="5">
        <f>A425+1</f>
        <v>2</v>
      </c>
      <c r="B426" s="13" t="s">
        <v>11</v>
      </c>
      <c r="C426" s="24" t="s">
        <v>30</v>
      </c>
      <c r="D426" s="37" t="s">
        <v>937</v>
      </c>
      <c r="E426" s="43" t="s">
        <v>552</v>
      </c>
      <c r="F426" s="154" t="s">
        <v>568</v>
      </c>
      <c r="G426" s="97">
        <v>9785912828683</v>
      </c>
      <c r="H426" s="64">
        <v>26</v>
      </c>
      <c r="I426" s="70" t="s">
        <v>829</v>
      </c>
      <c r="J426" s="81">
        <v>100</v>
      </c>
      <c r="K426" s="103"/>
      <c r="L426" s="50">
        <f t="shared" si="77"/>
        <v>0</v>
      </c>
      <c r="M426" s="50">
        <f t="shared" si="78"/>
        <v>0</v>
      </c>
    </row>
    <row r="427" spans="1:13" s="2" customFormat="1" ht="111.75" customHeight="1" x14ac:dyDescent="0.25">
      <c r="A427" s="5">
        <f>A426+1</f>
        <v>3</v>
      </c>
      <c r="B427" s="13" t="s">
        <v>11</v>
      </c>
      <c r="C427" s="24" t="s">
        <v>30</v>
      </c>
      <c r="D427" s="37" t="s">
        <v>170</v>
      </c>
      <c r="E427" s="43" t="s">
        <v>552</v>
      </c>
      <c r="F427" s="154" t="s">
        <v>568</v>
      </c>
      <c r="G427" s="97">
        <v>9785912828690</v>
      </c>
      <c r="H427" s="64">
        <v>26</v>
      </c>
      <c r="I427" s="70" t="s">
        <v>629</v>
      </c>
      <c r="J427" s="81">
        <v>100</v>
      </c>
      <c r="K427" s="103"/>
      <c r="L427" s="50">
        <f t="shared" si="77"/>
        <v>0</v>
      </c>
      <c r="M427" s="50">
        <f t="shared" si="78"/>
        <v>0</v>
      </c>
    </row>
    <row r="428" spans="1:13" s="2" customFormat="1" ht="111.75" customHeight="1" x14ac:dyDescent="0.25">
      <c r="A428" s="5">
        <f>A427+1</f>
        <v>4</v>
      </c>
      <c r="B428" s="13" t="s">
        <v>11</v>
      </c>
      <c r="C428" s="23"/>
      <c r="D428" s="37" t="s">
        <v>130</v>
      </c>
      <c r="E428" s="27"/>
      <c r="F428" s="154" t="s">
        <v>568</v>
      </c>
      <c r="G428" s="97">
        <v>9785000337059</v>
      </c>
      <c r="H428" s="64">
        <v>26</v>
      </c>
      <c r="I428" s="70" t="s">
        <v>629</v>
      </c>
      <c r="J428" s="81">
        <v>100</v>
      </c>
      <c r="K428" s="103"/>
      <c r="L428" s="50">
        <f t="shared" si="77"/>
        <v>0</v>
      </c>
      <c r="M428" s="50">
        <f t="shared" si="78"/>
        <v>0</v>
      </c>
    </row>
    <row r="429" spans="1:13" s="2" customFormat="1" ht="111.75" customHeight="1" x14ac:dyDescent="0.25">
      <c r="A429" s="5">
        <f t="shared" ref="A429:A431" si="79">A428+1</f>
        <v>5</v>
      </c>
      <c r="B429" s="13" t="s">
        <v>11</v>
      </c>
      <c r="C429" s="24" t="s">
        <v>30</v>
      </c>
      <c r="D429" s="37" t="s">
        <v>936</v>
      </c>
      <c r="E429" s="22"/>
      <c r="F429" s="154" t="s">
        <v>568</v>
      </c>
      <c r="G429" s="97">
        <v>9785000335031</v>
      </c>
      <c r="H429" s="64">
        <v>26</v>
      </c>
      <c r="I429" s="70" t="s">
        <v>829</v>
      </c>
      <c r="J429" s="81">
        <v>100</v>
      </c>
      <c r="K429" s="103"/>
      <c r="L429" s="50">
        <f t="shared" si="77"/>
        <v>0</v>
      </c>
      <c r="M429" s="50">
        <f t="shared" si="78"/>
        <v>0</v>
      </c>
    </row>
    <row r="430" spans="1:13" s="2" customFormat="1" ht="111.75" customHeight="1" x14ac:dyDescent="0.25">
      <c r="A430" s="5">
        <f t="shared" si="79"/>
        <v>6</v>
      </c>
      <c r="B430" s="13" t="s">
        <v>11</v>
      </c>
      <c r="C430" s="24" t="s">
        <v>30</v>
      </c>
      <c r="D430" s="37" t="s">
        <v>98</v>
      </c>
      <c r="E430" s="43" t="s">
        <v>552</v>
      </c>
      <c r="F430" s="154" t="s">
        <v>568</v>
      </c>
      <c r="G430" s="97">
        <v>9785912828676</v>
      </c>
      <c r="H430" s="64">
        <v>26</v>
      </c>
      <c r="I430" s="70" t="s">
        <v>829</v>
      </c>
      <c r="J430" s="81">
        <v>100</v>
      </c>
      <c r="K430" s="103"/>
      <c r="L430" s="50">
        <f t="shared" si="77"/>
        <v>0</v>
      </c>
      <c r="M430" s="50">
        <f t="shared" si="78"/>
        <v>0</v>
      </c>
    </row>
    <row r="431" spans="1:13" s="2" customFormat="1" ht="111.75" customHeight="1" x14ac:dyDescent="0.25">
      <c r="A431" s="5">
        <f t="shared" si="79"/>
        <v>7</v>
      </c>
      <c r="B431" s="13" t="s">
        <v>11</v>
      </c>
      <c r="C431" s="24"/>
      <c r="D431" s="37" t="s">
        <v>185</v>
      </c>
      <c r="E431" s="22"/>
      <c r="F431" s="154" t="s">
        <v>568</v>
      </c>
      <c r="G431" s="97">
        <v>9785912824432</v>
      </c>
      <c r="H431" s="64">
        <v>26</v>
      </c>
      <c r="I431" s="70" t="s">
        <v>631</v>
      </c>
      <c r="J431" s="81">
        <v>100</v>
      </c>
      <c r="K431" s="103"/>
      <c r="L431" s="50">
        <f t="shared" si="77"/>
        <v>0</v>
      </c>
      <c r="M431" s="50">
        <f t="shared" si="78"/>
        <v>0</v>
      </c>
    </row>
    <row r="432" spans="1:13" s="2" customFormat="1" ht="32.25" customHeight="1" x14ac:dyDescent="0.25">
      <c r="A432" s="6"/>
      <c r="B432" s="15"/>
      <c r="C432" s="294" t="s">
        <v>137</v>
      </c>
      <c r="D432" s="294"/>
      <c r="E432" s="100"/>
      <c r="F432" s="296" t="s">
        <v>749</v>
      </c>
      <c r="G432" s="285"/>
      <c r="H432" s="285"/>
      <c r="I432" s="285"/>
      <c r="J432" s="286"/>
      <c r="K432" s="91"/>
      <c r="M432" s="50"/>
    </row>
    <row r="433" spans="1:13" s="2" customFormat="1" ht="111.75" customHeight="1" x14ac:dyDescent="0.25">
      <c r="A433" s="5">
        <f>A431+1</f>
        <v>8</v>
      </c>
      <c r="B433" s="13" t="s">
        <v>11</v>
      </c>
      <c r="C433" s="24" t="s">
        <v>30</v>
      </c>
      <c r="D433" s="37" t="s">
        <v>169</v>
      </c>
      <c r="E433" s="43" t="s">
        <v>552</v>
      </c>
      <c r="F433" s="47"/>
      <c r="G433" s="97">
        <v>9785912827341</v>
      </c>
      <c r="H433" s="64">
        <v>26</v>
      </c>
      <c r="I433" s="70" t="s">
        <v>1097</v>
      </c>
      <c r="J433" s="81">
        <v>100</v>
      </c>
      <c r="K433" s="103"/>
      <c r="L433" s="50">
        <f>K433*2.2/100</f>
        <v>0</v>
      </c>
      <c r="M433" s="50">
        <f>TRUNC(K433/J433,0)*J433</f>
        <v>0</v>
      </c>
    </row>
    <row r="434" spans="1:13" s="2" customFormat="1" ht="111.75" customHeight="1" x14ac:dyDescent="0.25">
      <c r="A434" s="5">
        <f>A433+1</f>
        <v>9</v>
      </c>
      <c r="B434" s="13" t="s">
        <v>11</v>
      </c>
      <c r="C434" s="24" t="s">
        <v>30</v>
      </c>
      <c r="D434" s="37" t="s">
        <v>928</v>
      </c>
      <c r="E434" s="43" t="s">
        <v>552</v>
      </c>
      <c r="F434" s="47"/>
      <c r="G434" s="97">
        <v>9785912822889</v>
      </c>
      <c r="H434" s="64">
        <v>26</v>
      </c>
      <c r="I434" s="70" t="s">
        <v>1178</v>
      </c>
      <c r="J434" s="81">
        <v>100</v>
      </c>
      <c r="K434" s="103"/>
      <c r="L434" s="50">
        <f>K434*2.2/100</f>
        <v>0</v>
      </c>
      <c r="M434" s="50">
        <f>TRUNC(K434/J434,0)*J434</f>
        <v>0</v>
      </c>
    </row>
    <row r="435" spans="1:13" s="2" customFormat="1" ht="66.75" customHeight="1" x14ac:dyDescent="0.25">
      <c r="A435" s="118"/>
      <c r="B435" s="119"/>
      <c r="C435" s="120"/>
      <c r="D435" s="121" t="s">
        <v>800</v>
      </c>
      <c r="E435" s="122"/>
      <c r="F435" s="123" t="s">
        <v>799</v>
      </c>
      <c r="G435" s="145"/>
      <c r="H435" s="165">
        <v>36</v>
      </c>
      <c r="I435" s="125" t="s">
        <v>627</v>
      </c>
      <c r="J435" s="107">
        <v>100</v>
      </c>
      <c r="K435" s="103"/>
      <c r="L435" s="50"/>
      <c r="M435" s="50"/>
    </row>
    <row r="436" spans="1:13" s="2" customFormat="1" ht="66.75" customHeight="1" x14ac:dyDescent="0.25">
      <c r="A436" s="118"/>
      <c r="B436" s="119"/>
      <c r="C436" s="120"/>
      <c r="D436" s="121" t="s">
        <v>921</v>
      </c>
      <c r="E436" s="122"/>
      <c r="F436" s="123" t="s">
        <v>922</v>
      </c>
      <c r="G436" s="145"/>
      <c r="H436" s="124">
        <v>29.9</v>
      </c>
      <c r="I436" s="125" t="s">
        <v>829</v>
      </c>
      <c r="J436" s="107">
        <v>100</v>
      </c>
      <c r="K436" s="103"/>
      <c r="L436" s="50"/>
      <c r="M436" s="50"/>
    </row>
    <row r="437" spans="1:13" s="2" customFormat="1" ht="75" customHeight="1" x14ac:dyDescent="0.25">
      <c r="A437" s="118"/>
      <c r="B437" s="119"/>
      <c r="C437" s="120"/>
      <c r="D437" s="121" t="s">
        <v>1051</v>
      </c>
      <c r="E437" s="122"/>
      <c r="F437" s="123" t="s">
        <v>1054</v>
      </c>
      <c r="G437" s="145"/>
      <c r="H437" s="124">
        <v>28.5</v>
      </c>
      <c r="I437" s="125" t="s">
        <v>1097</v>
      </c>
      <c r="J437" s="107">
        <v>100</v>
      </c>
      <c r="K437" s="103"/>
      <c r="M437" s="50"/>
    </row>
    <row r="438" spans="1:13" s="2" customFormat="1" ht="111.75" customHeight="1" x14ac:dyDescent="0.25">
      <c r="A438" s="5">
        <f>A434+1</f>
        <v>10</v>
      </c>
      <c r="B438" s="13"/>
      <c r="C438" s="24" t="s">
        <v>30</v>
      </c>
      <c r="D438" s="37" t="s">
        <v>1123</v>
      </c>
      <c r="E438" s="43" t="s">
        <v>552</v>
      </c>
      <c r="F438" s="56"/>
      <c r="G438" s="97">
        <v>9785912827167</v>
      </c>
      <c r="H438" s="64">
        <v>26</v>
      </c>
      <c r="I438" s="70" t="s">
        <v>1097</v>
      </c>
      <c r="J438" s="81">
        <v>100</v>
      </c>
      <c r="K438" s="103"/>
      <c r="L438" s="50">
        <f t="shared" ref="L438:L445" si="80">K438*2.2/100</f>
        <v>0</v>
      </c>
      <c r="M438" s="50">
        <f t="shared" ref="M438:M445" si="81">TRUNC(K438/J438,0)*J438</f>
        <v>0</v>
      </c>
    </row>
    <row r="439" spans="1:13" s="2" customFormat="1" ht="111.75" customHeight="1" x14ac:dyDescent="0.25">
      <c r="A439" s="5">
        <f t="shared" ref="A439:A445" si="82">A438+1</f>
        <v>11</v>
      </c>
      <c r="B439" s="13"/>
      <c r="C439" s="23"/>
      <c r="D439" s="37" t="s">
        <v>172</v>
      </c>
      <c r="E439" s="43" t="s">
        <v>552</v>
      </c>
      <c r="F439" s="56"/>
      <c r="G439" s="97">
        <v>9785912827174</v>
      </c>
      <c r="H439" s="64">
        <v>26</v>
      </c>
      <c r="I439" s="70" t="s">
        <v>630</v>
      </c>
      <c r="J439" s="81">
        <v>100</v>
      </c>
      <c r="K439" s="103"/>
      <c r="L439" s="50">
        <f t="shared" si="80"/>
        <v>0</v>
      </c>
      <c r="M439" s="50">
        <f t="shared" si="81"/>
        <v>0</v>
      </c>
    </row>
    <row r="440" spans="1:13" s="2" customFormat="1" ht="111.75" customHeight="1" x14ac:dyDescent="0.25">
      <c r="A440" s="5">
        <f t="shared" si="82"/>
        <v>12</v>
      </c>
      <c r="B440" s="13" t="s">
        <v>11</v>
      </c>
      <c r="C440" s="23"/>
      <c r="D440" s="37" t="s">
        <v>174</v>
      </c>
      <c r="E440" s="43" t="s">
        <v>552</v>
      </c>
      <c r="F440" s="47"/>
      <c r="G440" s="97">
        <v>9785912822896</v>
      </c>
      <c r="H440" s="64">
        <v>26</v>
      </c>
      <c r="I440" s="70" t="s">
        <v>630</v>
      </c>
      <c r="J440" s="81">
        <v>100</v>
      </c>
      <c r="K440" s="103"/>
      <c r="L440" s="50">
        <f t="shared" si="80"/>
        <v>0</v>
      </c>
      <c r="M440" s="50">
        <f t="shared" si="81"/>
        <v>0</v>
      </c>
    </row>
    <row r="441" spans="1:13" s="2" customFormat="1" ht="111.75" customHeight="1" x14ac:dyDescent="0.25">
      <c r="A441" s="5">
        <f t="shared" si="82"/>
        <v>13</v>
      </c>
      <c r="B441" s="13"/>
      <c r="C441" s="24" t="s">
        <v>30</v>
      </c>
      <c r="D441" s="37" t="s">
        <v>175</v>
      </c>
      <c r="E441" s="43" t="s">
        <v>552</v>
      </c>
      <c r="F441" s="47"/>
      <c r="G441" s="97">
        <v>9785912826122</v>
      </c>
      <c r="H441" s="64">
        <v>26</v>
      </c>
      <c r="I441" s="70" t="s">
        <v>1178</v>
      </c>
      <c r="J441" s="81">
        <v>100</v>
      </c>
      <c r="K441" s="103"/>
      <c r="L441" s="50">
        <f t="shared" si="80"/>
        <v>0</v>
      </c>
      <c r="M441" s="50">
        <f t="shared" si="81"/>
        <v>0</v>
      </c>
    </row>
    <row r="442" spans="1:13" s="2" customFormat="1" ht="111.75" customHeight="1" x14ac:dyDescent="0.25">
      <c r="A442" s="5">
        <f t="shared" si="82"/>
        <v>14</v>
      </c>
      <c r="B442" s="13" t="s">
        <v>11</v>
      </c>
      <c r="C442" s="23"/>
      <c r="D442" s="37" t="s">
        <v>181</v>
      </c>
      <c r="E442" s="43" t="s">
        <v>552</v>
      </c>
      <c r="F442" s="47"/>
      <c r="G442" s="97">
        <v>9785912821189</v>
      </c>
      <c r="H442" s="64">
        <v>26</v>
      </c>
      <c r="I442" s="70" t="s">
        <v>629</v>
      </c>
      <c r="J442" s="81">
        <v>100</v>
      </c>
      <c r="K442" s="103"/>
      <c r="L442" s="50">
        <f t="shared" si="80"/>
        <v>0</v>
      </c>
      <c r="M442" s="50">
        <f t="shared" si="81"/>
        <v>0</v>
      </c>
    </row>
    <row r="443" spans="1:13" s="2" customFormat="1" ht="111.75" customHeight="1" x14ac:dyDescent="0.25">
      <c r="A443" s="5">
        <f t="shared" si="82"/>
        <v>15</v>
      </c>
      <c r="B443" s="13" t="s">
        <v>11</v>
      </c>
      <c r="C443" s="24" t="s">
        <v>30</v>
      </c>
      <c r="D443" s="37" t="s">
        <v>180</v>
      </c>
      <c r="E443" s="43" t="s">
        <v>552</v>
      </c>
      <c r="F443" s="47"/>
      <c r="G443" s="97">
        <v>9785912823046</v>
      </c>
      <c r="H443" s="64">
        <v>26</v>
      </c>
      <c r="I443" s="70" t="s">
        <v>1178</v>
      </c>
      <c r="J443" s="81">
        <v>100</v>
      </c>
      <c r="K443" s="103"/>
      <c r="L443" s="50">
        <f t="shared" si="80"/>
        <v>0</v>
      </c>
      <c r="M443" s="50">
        <f t="shared" si="81"/>
        <v>0</v>
      </c>
    </row>
    <row r="444" spans="1:13" s="2" customFormat="1" ht="111.75" customHeight="1" x14ac:dyDescent="0.25">
      <c r="A444" s="5">
        <f t="shared" si="82"/>
        <v>16</v>
      </c>
      <c r="B444" s="13"/>
      <c r="C444" s="24" t="s">
        <v>30</v>
      </c>
      <c r="D444" s="37" t="s">
        <v>109</v>
      </c>
      <c r="E444" s="186"/>
      <c r="F444" s="47"/>
      <c r="G444" s="97">
        <v>9785912826153</v>
      </c>
      <c r="H444" s="64">
        <v>26</v>
      </c>
      <c r="I444" s="70" t="s">
        <v>1178</v>
      </c>
      <c r="J444" s="81">
        <v>100</v>
      </c>
      <c r="K444" s="103"/>
      <c r="L444" s="50">
        <f t="shared" si="80"/>
        <v>0</v>
      </c>
      <c r="M444" s="50">
        <f t="shared" si="81"/>
        <v>0</v>
      </c>
    </row>
    <row r="445" spans="1:13" s="2" customFormat="1" ht="111.75" customHeight="1" x14ac:dyDescent="0.25">
      <c r="A445" s="5">
        <f t="shared" si="82"/>
        <v>17</v>
      </c>
      <c r="B445" s="13"/>
      <c r="C445" s="24" t="s">
        <v>30</v>
      </c>
      <c r="D445" s="37" t="s">
        <v>1125</v>
      </c>
      <c r="E445" s="43" t="s">
        <v>552</v>
      </c>
      <c r="F445" s="47"/>
      <c r="G445" s="97">
        <v>9785912827181</v>
      </c>
      <c r="H445" s="64">
        <v>26</v>
      </c>
      <c r="I445" s="70" t="s">
        <v>1097</v>
      </c>
      <c r="J445" s="81">
        <v>100</v>
      </c>
      <c r="K445" s="103"/>
      <c r="L445" s="50">
        <f t="shared" si="80"/>
        <v>0</v>
      </c>
      <c r="M445" s="50">
        <f t="shared" si="81"/>
        <v>0</v>
      </c>
    </row>
    <row r="446" spans="1:13" s="2" customFormat="1" ht="37.5" customHeight="1" x14ac:dyDescent="0.25">
      <c r="A446" s="5"/>
      <c r="B446" s="13"/>
      <c r="C446" s="23"/>
      <c r="D446" s="39" t="s">
        <v>142</v>
      </c>
      <c r="E446" s="100"/>
      <c r="F446" s="296" t="s">
        <v>749</v>
      </c>
      <c r="G446" s="285"/>
      <c r="H446" s="285"/>
      <c r="I446" s="286"/>
      <c r="J446" s="81"/>
      <c r="K446" s="103"/>
      <c r="M446" s="50"/>
    </row>
    <row r="447" spans="1:13" s="2" customFormat="1" ht="111.75" customHeight="1" x14ac:dyDescent="0.25">
      <c r="A447" s="5">
        <f>A445+1</f>
        <v>18</v>
      </c>
      <c r="B447" s="14"/>
      <c r="C447" s="138"/>
      <c r="D447" s="37" t="s">
        <v>741</v>
      </c>
      <c r="E447" s="43" t="s">
        <v>552</v>
      </c>
      <c r="F447" s="47" t="s">
        <v>742</v>
      </c>
      <c r="G447" s="97">
        <v>9785912826795</v>
      </c>
      <c r="H447" s="64">
        <v>26</v>
      </c>
      <c r="I447" s="70" t="s">
        <v>1211</v>
      </c>
      <c r="J447" s="81">
        <v>100</v>
      </c>
      <c r="K447" s="103"/>
      <c r="L447" s="50">
        <f t="shared" ref="L447:L459" si="83">K447*2.2/100</f>
        <v>0</v>
      </c>
      <c r="M447" s="50">
        <f>TRUNC(K447/J447,0)*J447</f>
        <v>0</v>
      </c>
    </row>
    <row r="448" spans="1:13" s="2" customFormat="1" ht="111.75" customHeight="1" x14ac:dyDescent="0.25">
      <c r="A448" s="5">
        <f>A447+1</f>
        <v>19</v>
      </c>
      <c r="B448" s="14"/>
      <c r="C448" s="24" t="s">
        <v>30</v>
      </c>
      <c r="D448" s="37" t="s">
        <v>144</v>
      </c>
      <c r="E448" s="43" t="s">
        <v>552</v>
      </c>
      <c r="F448" s="47"/>
      <c r="G448" s="97">
        <v>9785000337066</v>
      </c>
      <c r="H448" s="64">
        <v>26</v>
      </c>
      <c r="I448" s="70" t="s">
        <v>1097</v>
      </c>
      <c r="J448" s="81">
        <v>100</v>
      </c>
      <c r="K448" s="103"/>
      <c r="L448" s="50">
        <f t="shared" si="83"/>
        <v>0</v>
      </c>
      <c r="M448" s="50"/>
    </row>
    <row r="449" spans="1:13" s="2" customFormat="1" ht="111.75" customHeight="1" x14ac:dyDescent="0.25">
      <c r="A449" s="5">
        <f>A448+1</f>
        <v>20</v>
      </c>
      <c r="B449" s="13"/>
      <c r="C449" s="23"/>
      <c r="D449" s="37" t="s">
        <v>166</v>
      </c>
      <c r="E449" s="43" t="s">
        <v>552</v>
      </c>
      <c r="F449" s="47"/>
      <c r="G449" s="97">
        <v>9785912827310</v>
      </c>
      <c r="H449" s="64">
        <v>26</v>
      </c>
      <c r="I449" s="70" t="s">
        <v>629</v>
      </c>
      <c r="J449" s="81">
        <v>100</v>
      </c>
      <c r="K449" s="103"/>
      <c r="L449" s="50">
        <f t="shared" si="83"/>
        <v>0</v>
      </c>
      <c r="M449" s="50">
        <f t="shared" ref="M449:M459" si="84">TRUNC(K449/J449,0)*J449</f>
        <v>0</v>
      </c>
    </row>
    <row r="450" spans="1:13" s="2" customFormat="1" ht="111.75" customHeight="1" x14ac:dyDescent="0.25">
      <c r="A450" s="5">
        <f t="shared" ref="A450:A459" si="85">A449+1</f>
        <v>21</v>
      </c>
      <c r="B450" s="13"/>
      <c r="C450" s="24" t="s">
        <v>30</v>
      </c>
      <c r="D450" s="37" t="s">
        <v>85</v>
      </c>
      <c r="E450" s="43" t="s">
        <v>552</v>
      </c>
      <c r="F450" s="47" t="s">
        <v>742</v>
      </c>
      <c r="G450" s="97">
        <v>9785912822872</v>
      </c>
      <c r="H450" s="64">
        <v>26</v>
      </c>
      <c r="I450" s="70" t="s">
        <v>1178</v>
      </c>
      <c r="J450" s="81">
        <v>100</v>
      </c>
      <c r="K450" s="103"/>
      <c r="L450" s="50">
        <f t="shared" si="83"/>
        <v>0</v>
      </c>
      <c r="M450" s="50">
        <f t="shared" si="84"/>
        <v>0</v>
      </c>
    </row>
    <row r="451" spans="1:13" s="2" customFormat="1" ht="111.75" customHeight="1" x14ac:dyDescent="0.25">
      <c r="A451" s="5">
        <f t="shared" si="85"/>
        <v>22</v>
      </c>
      <c r="B451" s="13" t="s">
        <v>11</v>
      </c>
      <c r="C451" s="24" t="s">
        <v>30</v>
      </c>
      <c r="D451" s="37" t="s">
        <v>940</v>
      </c>
      <c r="E451" s="43" t="s">
        <v>552</v>
      </c>
      <c r="F451" s="50"/>
      <c r="G451" s="97">
        <v>9785912822742</v>
      </c>
      <c r="H451" s="64">
        <v>26</v>
      </c>
      <c r="I451" s="70" t="s">
        <v>829</v>
      </c>
      <c r="J451" s="81">
        <v>100</v>
      </c>
      <c r="K451" s="103"/>
      <c r="L451" s="50">
        <f t="shared" si="83"/>
        <v>0</v>
      </c>
      <c r="M451" s="50">
        <f t="shared" si="84"/>
        <v>0</v>
      </c>
    </row>
    <row r="452" spans="1:13" s="2" customFormat="1" ht="111.75" customHeight="1" x14ac:dyDescent="0.25">
      <c r="A452" s="5">
        <f t="shared" si="85"/>
        <v>23</v>
      </c>
      <c r="B452" s="13" t="s">
        <v>11</v>
      </c>
      <c r="C452" s="23"/>
      <c r="D452" s="37" t="s">
        <v>171</v>
      </c>
      <c r="E452" s="43" t="s">
        <v>552</v>
      </c>
      <c r="F452" s="56"/>
      <c r="G452" s="97">
        <v>9785912827211</v>
      </c>
      <c r="H452" s="64">
        <v>26</v>
      </c>
      <c r="I452" s="70" t="s">
        <v>629</v>
      </c>
      <c r="J452" s="81">
        <v>100</v>
      </c>
      <c r="K452" s="103"/>
      <c r="L452" s="50">
        <f t="shared" si="83"/>
        <v>0</v>
      </c>
      <c r="M452" s="50">
        <f t="shared" si="84"/>
        <v>0</v>
      </c>
    </row>
    <row r="453" spans="1:13" s="2" customFormat="1" ht="111.75" customHeight="1" x14ac:dyDescent="0.25">
      <c r="A453" s="5">
        <f t="shared" si="85"/>
        <v>24</v>
      </c>
      <c r="B453" s="13" t="s">
        <v>11</v>
      </c>
      <c r="C453" s="203"/>
      <c r="D453" s="37" t="s">
        <v>173</v>
      </c>
      <c r="E453" s="43" t="s">
        <v>552</v>
      </c>
      <c r="F453" s="47"/>
      <c r="G453" s="97">
        <v>9785000336250</v>
      </c>
      <c r="H453" s="64">
        <v>26</v>
      </c>
      <c r="I453" s="70" t="s">
        <v>1207</v>
      </c>
      <c r="J453" s="81">
        <v>100</v>
      </c>
      <c r="K453" s="103"/>
      <c r="L453" s="50">
        <f t="shared" si="83"/>
        <v>0</v>
      </c>
      <c r="M453" s="50">
        <f t="shared" si="84"/>
        <v>0</v>
      </c>
    </row>
    <row r="454" spans="1:13" s="2" customFormat="1" ht="111.75" customHeight="1" x14ac:dyDescent="0.25">
      <c r="A454" s="5">
        <f t="shared" si="85"/>
        <v>25</v>
      </c>
      <c r="B454" s="13"/>
      <c r="C454" s="24" t="s">
        <v>30</v>
      </c>
      <c r="D454" s="37" t="s">
        <v>941</v>
      </c>
      <c r="E454" s="43" t="s">
        <v>552</v>
      </c>
      <c r="F454" s="47"/>
      <c r="G454" s="97">
        <v>9785912826115</v>
      </c>
      <c r="H454" s="64">
        <v>26</v>
      </c>
      <c r="I454" s="70" t="s">
        <v>829</v>
      </c>
      <c r="J454" s="81">
        <v>100</v>
      </c>
      <c r="K454" s="103"/>
      <c r="L454" s="50">
        <f t="shared" si="83"/>
        <v>0</v>
      </c>
      <c r="M454" s="50">
        <f t="shared" si="84"/>
        <v>0</v>
      </c>
    </row>
    <row r="455" spans="1:13" s="2" customFormat="1" ht="111.75" customHeight="1" x14ac:dyDescent="0.25">
      <c r="A455" s="5">
        <f t="shared" si="85"/>
        <v>26</v>
      </c>
      <c r="B455" s="13"/>
      <c r="C455" s="23"/>
      <c r="D455" s="37" t="s">
        <v>182</v>
      </c>
      <c r="E455" s="45"/>
      <c r="F455" s="47"/>
      <c r="G455" s="97">
        <v>9785912825569</v>
      </c>
      <c r="H455" s="64">
        <v>26</v>
      </c>
      <c r="I455" s="70" t="s">
        <v>629</v>
      </c>
      <c r="J455" s="81">
        <v>100</v>
      </c>
      <c r="K455" s="103"/>
      <c r="L455" s="50">
        <f t="shared" si="83"/>
        <v>0</v>
      </c>
      <c r="M455" s="50">
        <f t="shared" si="84"/>
        <v>0</v>
      </c>
    </row>
    <row r="456" spans="1:13" s="2" customFormat="1" ht="111.75" customHeight="1" x14ac:dyDescent="0.25">
      <c r="A456" s="5">
        <f t="shared" si="85"/>
        <v>27</v>
      </c>
      <c r="B456" s="13"/>
      <c r="C456" s="138"/>
      <c r="D456" s="37" t="s">
        <v>984</v>
      </c>
      <c r="E456" s="43" t="s">
        <v>552</v>
      </c>
      <c r="F456" s="47"/>
      <c r="G456" s="97">
        <v>9785000338605</v>
      </c>
      <c r="H456" s="64">
        <v>26</v>
      </c>
      <c r="I456" s="70" t="s">
        <v>829</v>
      </c>
      <c r="J456" s="81">
        <v>100</v>
      </c>
      <c r="K456" s="103"/>
      <c r="L456" s="50">
        <f t="shared" si="83"/>
        <v>0</v>
      </c>
      <c r="M456" s="50">
        <f t="shared" si="84"/>
        <v>0</v>
      </c>
    </row>
    <row r="457" spans="1:13" s="2" customFormat="1" ht="111.75" customHeight="1" x14ac:dyDescent="0.25">
      <c r="A457" s="5">
        <f t="shared" si="85"/>
        <v>28</v>
      </c>
      <c r="B457" s="13" t="s">
        <v>11</v>
      </c>
      <c r="C457" s="23"/>
      <c r="D457" s="37" t="s">
        <v>106</v>
      </c>
      <c r="E457" s="43" t="s">
        <v>552</v>
      </c>
      <c r="F457" s="47"/>
      <c r="G457" s="97">
        <v>9785912826801</v>
      </c>
      <c r="H457" s="64">
        <v>26</v>
      </c>
      <c r="I457" s="70" t="s">
        <v>630</v>
      </c>
      <c r="J457" s="81">
        <v>100</v>
      </c>
      <c r="K457" s="103"/>
      <c r="L457" s="50">
        <f t="shared" si="83"/>
        <v>0</v>
      </c>
      <c r="M457" s="50">
        <f t="shared" si="84"/>
        <v>0</v>
      </c>
    </row>
    <row r="458" spans="1:13" s="2" customFormat="1" ht="111.75" customHeight="1" x14ac:dyDescent="0.25">
      <c r="A458" s="5">
        <f t="shared" si="85"/>
        <v>29</v>
      </c>
      <c r="B458" s="13" t="s">
        <v>11</v>
      </c>
      <c r="C458" s="98" t="s">
        <v>1020</v>
      </c>
      <c r="D458" s="37" t="s">
        <v>183</v>
      </c>
      <c r="E458" s="27"/>
      <c r="F458" s="47"/>
      <c r="G458" s="97">
        <v>9785912825576</v>
      </c>
      <c r="H458" s="64">
        <v>26</v>
      </c>
      <c r="I458" s="70" t="s">
        <v>1178</v>
      </c>
      <c r="J458" s="81">
        <v>100</v>
      </c>
      <c r="K458" s="103"/>
      <c r="L458" s="50">
        <f t="shared" si="83"/>
        <v>0</v>
      </c>
      <c r="M458" s="50">
        <f t="shared" si="84"/>
        <v>0</v>
      </c>
    </row>
    <row r="459" spans="1:13" s="2" customFormat="1" ht="111.75" customHeight="1" x14ac:dyDescent="0.25">
      <c r="A459" s="5">
        <f t="shared" si="85"/>
        <v>30</v>
      </c>
      <c r="B459" s="13"/>
      <c r="C459" s="98" t="s">
        <v>30</v>
      </c>
      <c r="D459" s="37" t="s">
        <v>186</v>
      </c>
      <c r="E459" s="27"/>
      <c r="F459" s="47"/>
      <c r="G459" s="97">
        <v>9785000335048</v>
      </c>
      <c r="H459" s="64">
        <v>26</v>
      </c>
      <c r="I459" s="70" t="s">
        <v>627</v>
      </c>
      <c r="J459" s="81">
        <v>100</v>
      </c>
      <c r="K459" s="103"/>
      <c r="L459" s="50">
        <f t="shared" si="83"/>
        <v>0</v>
      </c>
      <c r="M459" s="50">
        <f t="shared" si="84"/>
        <v>0</v>
      </c>
    </row>
    <row r="460" spans="1:13" s="2" customFormat="1" ht="36" customHeight="1" x14ac:dyDescent="0.25">
      <c r="A460" s="5"/>
      <c r="B460" s="13"/>
      <c r="C460" s="28"/>
      <c r="D460" s="39" t="s">
        <v>146</v>
      </c>
      <c r="E460" s="100"/>
      <c r="F460" s="296" t="s">
        <v>749</v>
      </c>
      <c r="G460" s="296"/>
      <c r="H460" s="296"/>
      <c r="I460" s="296"/>
      <c r="J460" s="297"/>
      <c r="K460" s="91"/>
      <c r="M460" s="50"/>
    </row>
    <row r="461" spans="1:13" s="2" customFormat="1" ht="111.75" customHeight="1" x14ac:dyDescent="0.25">
      <c r="A461" s="5">
        <f>A459+1</f>
        <v>31</v>
      </c>
      <c r="B461" s="13" t="s">
        <v>11</v>
      </c>
      <c r="C461" s="24" t="s">
        <v>30</v>
      </c>
      <c r="D461" s="37" t="s">
        <v>162</v>
      </c>
      <c r="E461" s="27"/>
      <c r="F461" s="47"/>
      <c r="G461" s="97">
        <v>9785912822599</v>
      </c>
      <c r="H461" s="64">
        <v>26</v>
      </c>
      <c r="I461" s="70" t="s">
        <v>1097</v>
      </c>
      <c r="J461" s="81">
        <v>100</v>
      </c>
      <c r="K461" s="103"/>
      <c r="L461" s="50">
        <f t="shared" ref="L461:L476" si="86">K461*2.2/100</f>
        <v>0</v>
      </c>
      <c r="M461" s="50">
        <f t="shared" ref="M461:M476" si="87">TRUNC(K461/J461,0)*J461</f>
        <v>0</v>
      </c>
    </row>
    <row r="462" spans="1:13" s="2" customFormat="1" ht="111.75" customHeight="1" x14ac:dyDescent="0.25">
      <c r="A462" s="5">
        <f>A461+1</f>
        <v>32</v>
      </c>
      <c r="B462" s="13"/>
      <c r="C462" s="98" t="s">
        <v>1020</v>
      </c>
      <c r="D462" s="37" t="s">
        <v>1122</v>
      </c>
      <c r="E462" s="43" t="s">
        <v>552</v>
      </c>
      <c r="F462" s="47"/>
      <c r="G462" s="97">
        <v>9785912827297</v>
      </c>
      <c r="H462" s="64">
        <v>26</v>
      </c>
      <c r="I462" s="70" t="s">
        <v>1097</v>
      </c>
      <c r="J462" s="81">
        <v>100</v>
      </c>
      <c r="K462" s="103"/>
      <c r="L462" s="50">
        <f t="shared" si="86"/>
        <v>0</v>
      </c>
      <c r="M462" s="50">
        <f t="shared" si="87"/>
        <v>0</v>
      </c>
    </row>
    <row r="463" spans="1:13" s="2" customFormat="1" ht="111.75" customHeight="1" x14ac:dyDescent="0.25">
      <c r="A463" s="5">
        <f>A462+1</f>
        <v>33</v>
      </c>
      <c r="B463" s="13"/>
      <c r="C463" s="23"/>
      <c r="D463" s="37" t="s">
        <v>164</v>
      </c>
      <c r="E463" s="27"/>
      <c r="F463" s="47"/>
      <c r="G463" s="97">
        <v>9785912827303</v>
      </c>
      <c r="H463" s="64">
        <v>26</v>
      </c>
      <c r="I463" s="70" t="s">
        <v>629</v>
      </c>
      <c r="J463" s="81">
        <v>100</v>
      </c>
      <c r="K463" s="103"/>
      <c r="L463" s="50">
        <f t="shared" si="86"/>
        <v>0</v>
      </c>
      <c r="M463" s="50">
        <f t="shared" si="87"/>
        <v>0</v>
      </c>
    </row>
    <row r="464" spans="1:13" s="2" customFormat="1" ht="111.75" customHeight="1" x14ac:dyDescent="0.25">
      <c r="A464" s="5">
        <f t="shared" ref="A464:A476" si="88">A463+1</f>
        <v>34</v>
      </c>
      <c r="B464" s="13" t="s">
        <v>11</v>
      </c>
      <c r="C464" s="23"/>
      <c r="D464" s="37" t="s">
        <v>165</v>
      </c>
      <c r="E464" s="47"/>
      <c r="F464" s="47"/>
      <c r="G464" s="97">
        <v>9785912822728</v>
      </c>
      <c r="H464" s="64">
        <v>26</v>
      </c>
      <c r="I464" s="70" t="s">
        <v>629</v>
      </c>
      <c r="J464" s="81">
        <v>100</v>
      </c>
      <c r="K464" s="103"/>
      <c r="L464" s="50">
        <f t="shared" si="86"/>
        <v>0</v>
      </c>
      <c r="M464" s="50">
        <f t="shared" si="87"/>
        <v>0</v>
      </c>
    </row>
    <row r="465" spans="1:13" s="2" customFormat="1" ht="111.75" customHeight="1" x14ac:dyDescent="0.25">
      <c r="A465" s="5">
        <f t="shared" si="88"/>
        <v>35</v>
      </c>
      <c r="B465" s="13"/>
      <c r="C465" s="98" t="s">
        <v>1020</v>
      </c>
      <c r="D465" s="37" t="s">
        <v>1117</v>
      </c>
      <c r="E465" s="43" t="s">
        <v>552</v>
      </c>
      <c r="F465" s="47"/>
      <c r="G465" s="97">
        <v>9785912825521</v>
      </c>
      <c r="H465" s="64">
        <v>26</v>
      </c>
      <c r="I465" s="70" t="s">
        <v>1097</v>
      </c>
      <c r="J465" s="81">
        <v>100</v>
      </c>
      <c r="K465" s="103"/>
      <c r="L465" s="50">
        <f t="shared" si="86"/>
        <v>0</v>
      </c>
      <c r="M465" s="50">
        <f t="shared" si="87"/>
        <v>0</v>
      </c>
    </row>
    <row r="466" spans="1:13" s="2" customFormat="1" ht="111.75" customHeight="1" x14ac:dyDescent="0.25">
      <c r="A466" s="5">
        <f t="shared" si="88"/>
        <v>36</v>
      </c>
      <c r="B466" s="13"/>
      <c r="C466" s="23"/>
      <c r="D466" s="37" t="s">
        <v>167</v>
      </c>
      <c r="E466" s="43" t="s">
        <v>552</v>
      </c>
      <c r="F466" s="47"/>
      <c r="G466" s="97">
        <v>9785912827327</v>
      </c>
      <c r="H466" s="64">
        <v>26</v>
      </c>
      <c r="I466" s="70" t="s">
        <v>629</v>
      </c>
      <c r="J466" s="81">
        <v>100</v>
      </c>
      <c r="K466" s="103"/>
      <c r="L466" s="50">
        <f t="shared" si="86"/>
        <v>0</v>
      </c>
      <c r="M466" s="50">
        <f t="shared" si="87"/>
        <v>0</v>
      </c>
    </row>
    <row r="467" spans="1:13" s="2" customFormat="1" ht="111.75" customHeight="1" x14ac:dyDescent="0.25">
      <c r="A467" s="5">
        <f t="shared" si="88"/>
        <v>37</v>
      </c>
      <c r="B467" s="13" t="s">
        <v>11</v>
      </c>
      <c r="C467" s="24" t="s">
        <v>30</v>
      </c>
      <c r="D467" s="37" t="s">
        <v>939</v>
      </c>
      <c r="E467" s="47"/>
      <c r="F467" s="47"/>
      <c r="G467" s="97">
        <v>9785912824418</v>
      </c>
      <c r="H467" s="64">
        <v>26</v>
      </c>
      <c r="I467" s="70" t="s">
        <v>829</v>
      </c>
      <c r="J467" s="81">
        <v>100</v>
      </c>
      <c r="K467" s="103"/>
      <c r="L467" s="50">
        <f t="shared" si="86"/>
        <v>0</v>
      </c>
      <c r="M467" s="50">
        <f t="shared" si="87"/>
        <v>0</v>
      </c>
    </row>
    <row r="468" spans="1:13" s="2" customFormat="1" ht="111.75" customHeight="1" x14ac:dyDescent="0.25">
      <c r="A468" s="5">
        <f t="shared" si="88"/>
        <v>38</v>
      </c>
      <c r="B468" s="13" t="s">
        <v>11</v>
      </c>
      <c r="C468" s="24" t="s">
        <v>30</v>
      </c>
      <c r="D468" s="37" t="s">
        <v>1024</v>
      </c>
      <c r="E468" s="47"/>
      <c r="F468" s="47"/>
      <c r="G468" s="97">
        <v>9785912822735</v>
      </c>
      <c r="H468" s="64">
        <v>26</v>
      </c>
      <c r="I468" s="70" t="s">
        <v>1097</v>
      </c>
      <c r="J468" s="81">
        <v>100</v>
      </c>
      <c r="K468" s="103"/>
      <c r="L468" s="50">
        <f t="shared" si="86"/>
        <v>0</v>
      </c>
      <c r="M468" s="50">
        <f t="shared" si="87"/>
        <v>0</v>
      </c>
    </row>
    <row r="469" spans="1:13" s="2" customFormat="1" ht="111.75" customHeight="1" x14ac:dyDescent="0.25">
      <c r="A469" s="5">
        <f t="shared" si="88"/>
        <v>39</v>
      </c>
      <c r="B469" s="13" t="s">
        <v>11</v>
      </c>
      <c r="C469" s="23"/>
      <c r="D469" s="37" t="s">
        <v>168</v>
      </c>
      <c r="E469" s="46"/>
      <c r="F469" s="47"/>
      <c r="G469" s="97">
        <v>9785912826108</v>
      </c>
      <c r="H469" s="64">
        <v>26</v>
      </c>
      <c r="I469" s="70" t="s">
        <v>629</v>
      </c>
      <c r="J469" s="81">
        <v>100</v>
      </c>
      <c r="K469" s="103"/>
      <c r="L469" s="50">
        <f t="shared" si="86"/>
        <v>0</v>
      </c>
      <c r="M469" s="50">
        <f t="shared" si="87"/>
        <v>0</v>
      </c>
    </row>
    <row r="470" spans="1:13" s="2" customFormat="1" ht="111.75" customHeight="1" x14ac:dyDescent="0.25">
      <c r="A470" s="5">
        <f t="shared" si="88"/>
        <v>40</v>
      </c>
      <c r="B470" s="13" t="s">
        <v>11</v>
      </c>
      <c r="C470" s="23"/>
      <c r="D470" s="37" t="s">
        <v>176</v>
      </c>
      <c r="E470" s="27"/>
      <c r="F470" s="57"/>
      <c r="G470" s="97">
        <v>9785912824449</v>
      </c>
      <c r="H470" s="64">
        <v>26</v>
      </c>
      <c r="I470" s="70" t="s">
        <v>629</v>
      </c>
      <c r="J470" s="81">
        <v>100</v>
      </c>
      <c r="K470" s="103"/>
      <c r="L470" s="50">
        <f t="shared" si="86"/>
        <v>0</v>
      </c>
      <c r="M470" s="50">
        <f t="shared" si="87"/>
        <v>0</v>
      </c>
    </row>
    <row r="471" spans="1:13" s="2" customFormat="1" ht="111.75" customHeight="1" x14ac:dyDescent="0.25">
      <c r="A471" s="5">
        <f t="shared" si="88"/>
        <v>41</v>
      </c>
      <c r="B471" s="13"/>
      <c r="C471" s="28"/>
      <c r="D471" s="37" t="s">
        <v>177</v>
      </c>
      <c r="E471" s="43" t="s">
        <v>552</v>
      </c>
      <c r="F471" s="47"/>
      <c r="G471" s="97">
        <v>9785000335222</v>
      </c>
      <c r="H471" s="64">
        <v>26</v>
      </c>
      <c r="I471" s="70" t="s">
        <v>628</v>
      </c>
      <c r="J471" s="81">
        <v>100</v>
      </c>
      <c r="K471" s="103"/>
      <c r="L471" s="50">
        <f t="shared" si="86"/>
        <v>0</v>
      </c>
      <c r="M471" s="50">
        <f t="shared" si="87"/>
        <v>0</v>
      </c>
    </row>
    <row r="472" spans="1:13" s="2" customFormat="1" ht="111.75" customHeight="1" x14ac:dyDescent="0.25">
      <c r="A472" s="5">
        <f t="shared" si="88"/>
        <v>42</v>
      </c>
      <c r="B472" s="13" t="s">
        <v>11</v>
      </c>
      <c r="C472" s="23"/>
      <c r="D472" s="37" t="s">
        <v>178</v>
      </c>
      <c r="E472" s="27"/>
      <c r="F472" s="47"/>
      <c r="G472" s="97">
        <v>9785912826139</v>
      </c>
      <c r="H472" s="64">
        <v>26</v>
      </c>
      <c r="I472" s="70" t="s">
        <v>629</v>
      </c>
      <c r="J472" s="81">
        <v>100</v>
      </c>
      <c r="K472" s="103"/>
      <c r="L472" s="50">
        <f t="shared" si="86"/>
        <v>0</v>
      </c>
      <c r="M472" s="50">
        <f t="shared" si="87"/>
        <v>0</v>
      </c>
    </row>
    <row r="473" spans="1:13" s="2" customFormat="1" ht="111.75" customHeight="1" x14ac:dyDescent="0.25">
      <c r="A473" s="5">
        <f t="shared" si="88"/>
        <v>43</v>
      </c>
      <c r="B473" s="13" t="s">
        <v>11</v>
      </c>
      <c r="C473" s="23"/>
      <c r="D473" s="37" t="s">
        <v>179</v>
      </c>
      <c r="E473" s="22"/>
      <c r="F473" s="47"/>
      <c r="G473" s="97">
        <v>9785912826146</v>
      </c>
      <c r="H473" s="64">
        <v>26</v>
      </c>
      <c r="I473" s="70"/>
      <c r="J473" s="81">
        <v>100</v>
      </c>
      <c r="K473" s="103"/>
      <c r="L473" s="50">
        <f t="shared" si="86"/>
        <v>0</v>
      </c>
      <c r="M473" s="50">
        <f t="shared" si="87"/>
        <v>0</v>
      </c>
    </row>
    <row r="474" spans="1:13" s="2" customFormat="1" ht="111.75" customHeight="1" x14ac:dyDescent="0.25">
      <c r="A474" s="5">
        <f t="shared" si="88"/>
        <v>44</v>
      </c>
      <c r="B474" s="13"/>
      <c r="C474" s="24" t="s">
        <v>30</v>
      </c>
      <c r="D474" s="37" t="s">
        <v>1124</v>
      </c>
      <c r="E474" s="22"/>
      <c r="F474" s="47"/>
      <c r="G474" s="97">
        <v>9785912827334</v>
      </c>
      <c r="H474" s="64">
        <v>26</v>
      </c>
      <c r="I474" s="70" t="s">
        <v>1097</v>
      </c>
      <c r="J474" s="81">
        <v>100</v>
      </c>
      <c r="K474" s="103"/>
      <c r="L474" s="50">
        <f t="shared" si="86"/>
        <v>0</v>
      </c>
      <c r="M474" s="50">
        <f t="shared" si="87"/>
        <v>0</v>
      </c>
    </row>
    <row r="475" spans="1:13" s="9" customFormat="1" ht="111.75" customHeight="1" x14ac:dyDescent="0.25">
      <c r="A475" s="5">
        <f t="shared" si="88"/>
        <v>45</v>
      </c>
      <c r="B475" s="13" t="s">
        <v>11</v>
      </c>
      <c r="C475" s="23"/>
      <c r="D475" s="37" t="s">
        <v>184</v>
      </c>
      <c r="E475" s="45"/>
      <c r="F475" s="47"/>
      <c r="G475" s="97">
        <v>9785912823305</v>
      </c>
      <c r="H475" s="64">
        <v>26</v>
      </c>
      <c r="I475" s="70"/>
      <c r="J475" s="81">
        <v>100</v>
      </c>
      <c r="K475" s="103"/>
      <c r="L475" s="50">
        <f t="shared" si="86"/>
        <v>0</v>
      </c>
      <c r="M475" s="50">
        <f t="shared" si="87"/>
        <v>0</v>
      </c>
    </row>
    <row r="476" spans="1:13" s="2" customFormat="1" ht="111.75" customHeight="1" x14ac:dyDescent="0.25">
      <c r="A476" s="5">
        <f t="shared" si="88"/>
        <v>46</v>
      </c>
      <c r="B476" s="13" t="s">
        <v>11</v>
      </c>
      <c r="C476" s="23"/>
      <c r="D476" s="37" t="s">
        <v>187</v>
      </c>
      <c r="E476" s="43" t="s">
        <v>552</v>
      </c>
      <c r="F476" s="45"/>
      <c r="G476" s="97">
        <v>9785912822759</v>
      </c>
      <c r="H476" s="64">
        <v>26</v>
      </c>
      <c r="I476" s="70" t="s">
        <v>629</v>
      </c>
      <c r="J476" s="81">
        <v>100</v>
      </c>
      <c r="K476" s="103"/>
      <c r="L476" s="50">
        <f t="shared" si="86"/>
        <v>0</v>
      </c>
      <c r="M476" s="50">
        <f t="shared" si="87"/>
        <v>0</v>
      </c>
    </row>
    <row r="477" spans="1:13" s="2" customFormat="1" ht="29.25" customHeight="1" x14ac:dyDescent="0.25">
      <c r="A477" s="283" t="s">
        <v>673</v>
      </c>
      <c r="B477" s="284"/>
      <c r="C477" s="284"/>
      <c r="D477" s="284"/>
      <c r="E477" s="15"/>
      <c r="F477" s="285" t="s">
        <v>674</v>
      </c>
      <c r="G477" s="285"/>
      <c r="H477" s="285"/>
      <c r="I477" s="285"/>
      <c r="J477" s="286"/>
      <c r="K477" s="91"/>
      <c r="L477" s="50"/>
      <c r="M477" s="50"/>
    </row>
    <row r="478" spans="1:13" s="2" customFormat="1" ht="34.5" customHeight="1" x14ac:dyDescent="0.25">
      <c r="A478" s="6"/>
      <c r="B478" s="15"/>
      <c r="C478" s="294" t="s">
        <v>142</v>
      </c>
      <c r="D478" s="294"/>
      <c r="E478" s="100"/>
      <c r="F478" s="172"/>
      <c r="G478" s="172"/>
      <c r="H478" s="172"/>
      <c r="I478" s="172"/>
      <c r="J478" s="160"/>
      <c r="K478" s="91"/>
      <c r="M478" s="50"/>
    </row>
    <row r="479" spans="1:13" s="2" customFormat="1" ht="111.75" customHeight="1" x14ac:dyDescent="0.25">
      <c r="A479" s="4">
        <v>1</v>
      </c>
      <c r="B479" s="13" t="s">
        <v>11</v>
      </c>
      <c r="C479" s="24" t="s">
        <v>30</v>
      </c>
      <c r="D479" s="37" t="s">
        <v>152</v>
      </c>
      <c r="E479" s="45"/>
      <c r="F479" s="47" t="s">
        <v>1269</v>
      </c>
      <c r="G479" s="97">
        <v>9785912822032</v>
      </c>
      <c r="H479" s="64">
        <v>24</v>
      </c>
      <c r="I479" s="70" t="s">
        <v>829</v>
      </c>
      <c r="J479" s="81">
        <v>100</v>
      </c>
      <c r="K479" s="86"/>
      <c r="L479" s="50">
        <f>K479*1.8/100</f>
        <v>0</v>
      </c>
      <c r="M479" s="50">
        <f>TRUNC(K479/J479,0)*J479</f>
        <v>0</v>
      </c>
    </row>
    <row r="480" spans="1:13" s="2" customFormat="1" ht="111.75" customHeight="1" x14ac:dyDescent="0.25">
      <c r="A480" s="4">
        <f>A479+1</f>
        <v>2</v>
      </c>
      <c r="B480" s="13" t="s">
        <v>11</v>
      </c>
      <c r="C480" s="23"/>
      <c r="D480" s="37" t="s">
        <v>188</v>
      </c>
      <c r="E480" s="45"/>
      <c r="F480" s="47" t="s">
        <v>1269</v>
      </c>
      <c r="G480" s="97">
        <v>9785912825965</v>
      </c>
      <c r="H480" s="64">
        <v>24</v>
      </c>
      <c r="I480" s="70" t="s">
        <v>632</v>
      </c>
      <c r="J480" s="81">
        <v>100</v>
      </c>
      <c r="K480" s="86"/>
      <c r="L480" s="50">
        <f>K480*1.8/100</f>
        <v>0</v>
      </c>
      <c r="M480" s="50">
        <f>TRUNC(K480/J480,0)*J480</f>
        <v>0</v>
      </c>
    </row>
    <row r="481" spans="1:13" s="2" customFormat="1" ht="111.75" customHeight="1" x14ac:dyDescent="0.25">
      <c r="A481" s="4">
        <f>A480+1</f>
        <v>3</v>
      </c>
      <c r="B481" s="13"/>
      <c r="C481" s="24" t="s">
        <v>30</v>
      </c>
      <c r="D481" s="37" t="s">
        <v>191</v>
      </c>
      <c r="E481" s="43" t="s">
        <v>552</v>
      </c>
      <c r="F481" s="47" t="s">
        <v>1269</v>
      </c>
      <c r="G481" s="97">
        <v>9785912826009</v>
      </c>
      <c r="H481" s="64">
        <v>24</v>
      </c>
      <c r="I481" s="70" t="s">
        <v>629</v>
      </c>
      <c r="J481" s="81">
        <v>100</v>
      </c>
      <c r="K481" s="86"/>
      <c r="L481" s="50">
        <f>K481*1.8/100</f>
        <v>0</v>
      </c>
      <c r="M481" s="50">
        <f>TRUNC(K481/J481,0)*J481</f>
        <v>0</v>
      </c>
    </row>
    <row r="482" spans="1:13" s="2" customFormat="1" ht="111.75" customHeight="1" x14ac:dyDescent="0.25">
      <c r="A482" s="4">
        <f>A481+1</f>
        <v>4</v>
      </c>
      <c r="B482" s="13" t="s">
        <v>11</v>
      </c>
      <c r="C482" s="24" t="s">
        <v>30</v>
      </c>
      <c r="D482" s="37" t="s">
        <v>67</v>
      </c>
      <c r="E482" s="45"/>
      <c r="F482" s="47" t="s">
        <v>568</v>
      </c>
      <c r="G482" s="97">
        <v>9785912827440</v>
      </c>
      <c r="H482" s="64">
        <v>24</v>
      </c>
      <c r="I482" s="70" t="s">
        <v>829</v>
      </c>
      <c r="J482" s="81">
        <v>100</v>
      </c>
      <c r="K482" s="86"/>
      <c r="L482" s="50">
        <f>K482*1.8/100</f>
        <v>0</v>
      </c>
      <c r="M482" s="50">
        <f>TRUNC(K482/J482,0)*J482</f>
        <v>0</v>
      </c>
    </row>
    <row r="483" spans="1:13" s="2" customFormat="1" ht="40.5" customHeight="1" x14ac:dyDescent="0.25">
      <c r="A483" s="4"/>
      <c r="B483" s="13"/>
      <c r="C483" s="293" t="s">
        <v>137</v>
      </c>
      <c r="D483" s="294"/>
      <c r="E483" s="100"/>
      <c r="F483" s="285" t="s">
        <v>674</v>
      </c>
      <c r="G483" s="285"/>
      <c r="H483" s="285"/>
      <c r="I483" s="285"/>
      <c r="J483" s="286"/>
      <c r="K483" s="86"/>
      <c r="L483" s="50"/>
      <c r="M483" s="50"/>
    </row>
    <row r="484" spans="1:13" s="2" customFormat="1" ht="111.75" customHeight="1" x14ac:dyDescent="0.25">
      <c r="A484" s="4">
        <v>5</v>
      </c>
      <c r="B484" s="13"/>
      <c r="C484" s="24" t="s">
        <v>30</v>
      </c>
      <c r="D484" s="37" t="s">
        <v>203</v>
      </c>
      <c r="E484" s="43" t="s">
        <v>552</v>
      </c>
      <c r="F484" s="47"/>
      <c r="G484" s="97">
        <v>9785912820236</v>
      </c>
      <c r="H484" s="64">
        <v>24</v>
      </c>
      <c r="I484" s="70" t="s">
        <v>829</v>
      </c>
      <c r="J484" s="82">
        <v>100</v>
      </c>
      <c r="K484" s="86"/>
      <c r="L484" s="50">
        <f>K484*1.8/100</f>
        <v>0</v>
      </c>
      <c r="M484" s="50">
        <f>TRUNC(K484/J484,0)*J484</f>
        <v>0</v>
      </c>
    </row>
    <row r="485" spans="1:13" s="2" customFormat="1" ht="111.75" customHeight="1" x14ac:dyDescent="0.25">
      <c r="A485" s="4">
        <f>A484+1</f>
        <v>6</v>
      </c>
      <c r="B485" s="13" t="s">
        <v>11</v>
      </c>
      <c r="C485" s="24" t="s">
        <v>30</v>
      </c>
      <c r="D485" s="37" t="s">
        <v>193</v>
      </c>
      <c r="E485" s="43" t="s">
        <v>552</v>
      </c>
      <c r="F485" s="47"/>
      <c r="G485" s="97">
        <v>9785912827419</v>
      </c>
      <c r="H485" s="64">
        <v>24</v>
      </c>
      <c r="I485" s="70" t="s">
        <v>629</v>
      </c>
      <c r="J485" s="81">
        <v>100</v>
      </c>
      <c r="K485" s="86"/>
      <c r="L485" s="50">
        <f>K485*1.8/100</f>
        <v>0</v>
      </c>
      <c r="M485" s="50">
        <f>TRUNC(K485/J485,0)*J485</f>
        <v>0</v>
      </c>
    </row>
    <row r="486" spans="1:13" s="2" customFormat="1" ht="111.75" customHeight="1" x14ac:dyDescent="0.25">
      <c r="A486" s="4">
        <f>A485+1</f>
        <v>7</v>
      </c>
      <c r="B486" s="13"/>
      <c r="C486" s="24" t="s">
        <v>30</v>
      </c>
      <c r="D486" s="37" t="s">
        <v>194</v>
      </c>
      <c r="E486" s="27"/>
      <c r="F486" s="47"/>
      <c r="G486" s="97">
        <v>9785912826030</v>
      </c>
      <c r="H486" s="64">
        <v>24</v>
      </c>
      <c r="I486" s="70" t="s">
        <v>629</v>
      </c>
      <c r="J486" s="82">
        <v>100</v>
      </c>
      <c r="K486" s="86"/>
      <c r="L486" s="50">
        <f>K486*1.8/100</f>
        <v>0</v>
      </c>
      <c r="M486" s="50">
        <f>TRUNC(K486/J486,0)*J486</f>
        <v>0</v>
      </c>
    </row>
    <row r="487" spans="1:13" s="2" customFormat="1" ht="111.75" customHeight="1" x14ac:dyDescent="0.25">
      <c r="A487" s="4">
        <f>A486+1</f>
        <v>8</v>
      </c>
      <c r="B487" s="13"/>
      <c r="C487" s="24" t="s">
        <v>30</v>
      </c>
      <c r="D487" s="37" t="s">
        <v>982</v>
      </c>
      <c r="E487" s="27"/>
      <c r="F487" s="47" t="s">
        <v>568</v>
      </c>
      <c r="G487" s="97">
        <v>9785912827402</v>
      </c>
      <c r="H487" s="64">
        <v>24</v>
      </c>
      <c r="I487" s="70" t="s">
        <v>829</v>
      </c>
      <c r="J487" s="82">
        <v>100</v>
      </c>
      <c r="K487" s="86"/>
      <c r="L487" s="50">
        <f>K487*1.8/100</f>
        <v>0</v>
      </c>
      <c r="M487" s="50">
        <f>TRUNC(K487/J487,0)*J487</f>
        <v>0</v>
      </c>
    </row>
    <row r="488" spans="1:13" s="2" customFormat="1" ht="36" customHeight="1" x14ac:dyDescent="0.25">
      <c r="A488" s="4"/>
      <c r="B488" s="13"/>
      <c r="C488" s="293" t="s">
        <v>146</v>
      </c>
      <c r="D488" s="294"/>
      <c r="E488" s="100"/>
      <c r="F488" s="285" t="s">
        <v>674</v>
      </c>
      <c r="G488" s="285"/>
      <c r="H488" s="285"/>
      <c r="I488" s="285"/>
      <c r="J488" s="286"/>
      <c r="K488" s="86"/>
      <c r="M488" s="50"/>
    </row>
    <row r="489" spans="1:13" s="2" customFormat="1" ht="111.75" customHeight="1" x14ac:dyDescent="0.25">
      <c r="A489" s="4">
        <f>A487+1</f>
        <v>9</v>
      </c>
      <c r="B489" s="13" t="s">
        <v>11</v>
      </c>
      <c r="C489" s="23"/>
      <c r="D489" s="37" t="s">
        <v>189</v>
      </c>
      <c r="E489" s="46"/>
      <c r="F489" s="47" t="s">
        <v>568</v>
      </c>
      <c r="G489" s="97">
        <v>9785000335123</v>
      </c>
      <c r="H489" s="64">
        <v>24</v>
      </c>
      <c r="I489" s="70" t="s">
        <v>632</v>
      </c>
      <c r="J489" s="81">
        <v>100</v>
      </c>
      <c r="K489" s="86"/>
      <c r="L489" s="50">
        <f t="shared" ref="L489:L496" si="89">K489*1.8/100</f>
        <v>0</v>
      </c>
      <c r="M489" s="50">
        <f t="shared" ref="M489:M496" si="90">TRUNC(K489/J489,0)*J489</f>
        <v>0</v>
      </c>
    </row>
    <row r="490" spans="1:13" s="2" customFormat="1" ht="111.75" customHeight="1" x14ac:dyDescent="0.25">
      <c r="A490" s="4">
        <f t="shared" ref="A490:A496" si="91">A489+1</f>
        <v>10</v>
      </c>
      <c r="B490" s="13" t="s">
        <v>11</v>
      </c>
      <c r="C490" s="24" t="s">
        <v>30</v>
      </c>
      <c r="D490" s="37" t="s">
        <v>979</v>
      </c>
      <c r="E490" s="46"/>
      <c r="F490" s="47" t="s">
        <v>568</v>
      </c>
      <c r="G490" s="97">
        <v>9785912827433</v>
      </c>
      <c r="H490" s="64">
        <v>24</v>
      </c>
      <c r="I490" s="70" t="s">
        <v>829</v>
      </c>
      <c r="J490" s="81">
        <v>100</v>
      </c>
      <c r="K490" s="86"/>
      <c r="L490" s="50">
        <f t="shared" si="89"/>
        <v>0</v>
      </c>
      <c r="M490" s="50">
        <f t="shared" si="90"/>
        <v>0</v>
      </c>
    </row>
    <row r="491" spans="1:13" s="2" customFormat="1" ht="111.75" customHeight="1" x14ac:dyDescent="0.25">
      <c r="A491" s="4">
        <f t="shared" si="91"/>
        <v>11</v>
      </c>
      <c r="B491" s="13"/>
      <c r="C491" s="24" t="s">
        <v>30</v>
      </c>
      <c r="D491" s="37" t="s">
        <v>190</v>
      </c>
      <c r="E491" s="43" t="s">
        <v>552</v>
      </c>
      <c r="F491" s="47"/>
      <c r="G491" s="97">
        <v>9785912827396</v>
      </c>
      <c r="H491" s="64">
        <v>24</v>
      </c>
      <c r="I491" s="70" t="s">
        <v>629</v>
      </c>
      <c r="J491" s="82">
        <v>100</v>
      </c>
      <c r="K491" s="86"/>
      <c r="L491" s="50">
        <f t="shared" si="89"/>
        <v>0</v>
      </c>
      <c r="M491" s="50">
        <f t="shared" si="90"/>
        <v>0</v>
      </c>
    </row>
    <row r="492" spans="1:13" s="2" customFormat="1" ht="111.75" customHeight="1" x14ac:dyDescent="0.25">
      <c r="A492" s="4">
        <f t="shared" si="91"/>
        <v>12</v>
      </c>
      <c r="B492" s="13" t="s">
        <v>11</v>
      </c>
      <c r="C492" s="23"/>
      <c r="D492" s="37" t="s">
        <v>167</v>
      </c>
      <c r="E492" s="45"/>
      <c r="F492" s="47"/>
      <c r="G492" s="97">
        <v>9785912822063</v>
      </c>
      <c r="H492" s="64">
        <v>24</v>
      </c>
      <c r="I492" s="70" t="s">
        <v>632</v>
      </c>
      <c r="J492" s="81">
        <v>100</v>
      </c>
      <c r="K492" s="86"/>
      <c r="L492" s="50">
        <f t="shared" si="89"/>
        <v>0</v>
      </c>
      <c r="M492" s="50">
        <f t="shared" si="90"/>
        <v>0</v>
      </c>
    </row>
    <row r="493" spans="1:13" s="2" customFormat="1" ht="111.75" customHeight="1" x14ac:dyDescent="0.25">
      <c r="A493" s="4">
        <f t="shared" si="91"/>
        <v>13</v>
      </c>
      <c r="B493" s="13"/>
      <c r="C493" s="24" t="s">
        <v>30</v>
      </c>
      <c r="D493" s="37" t="s">
        <v>981</v>
      </c>
      <c r="E493" s="46"/>
      <c r="F493" s="47"/>
      <c r="G493" s="97">
        <v>9785000335130</v>
      </c>
      <c r="H493" s="64">
        <v>24</v>
      </c>
      <c r="I493" s="70" t="s">
        <v>829</v>
      </c>
      <c r="J493" s="81">
        <v>100</v>
      </c>
      <c r="K493" s="86"/>
      <c r="L493" s="50">
        <f t="shared" si="89"/>
        <v>0</v>
      </c>
      <c r="M493" s="50">
        <f t="shared" si="90"/>
        <v>0</v>
      </c>
    </row>
    <row r="494" spans="1:13" s="2" customFormat="1" ht="111.75" customHeight="1" x14ac:dyDescent="0.25">
      <c r="A494" s="4">
        <f t="shared" si="91"/>
        <v>14</v>
      </c>
      <c r="B494" s="13"/>
      <c r="C494" s="24" t="s">
        <v>30</v>
      </c>
      <c r="D494" s="37" t="s">
        <v>93</v>
      </c>
      <c r="E494" s="43" t="s">
        <v>552</v>
      </c>
      <c r="F494" s="47"/>
      <c r="G494" s="97">
        <v>9785912825996</v>
      </c>
      <c r="H494" s="64">
        <v>24</v>
      </c>
      <c r="I494" s="70" t="s">
        <v>829</v>
      </c>
      <c r="J494" s="81">
        <v>100</v>
      </c>
      <c r="K494" s="86"/>
      <c r="L494" s="50">
        <f t="shared" si="89"/>
        <v>0</v>
      </c>
      <c r="M494" s="50">
        <f t="shared" si="90"/>
        <v>0</v>
      </c>
    </row>
    <row r="495" spans="1:13" s="2" customFormat="1" ht="111.75" customHeight="1" x14ac:dyDescent="0.25">
      <c r="A495" s="4">
        <f t="shared" si="91"/>
        <v>15</v>
      </c>
      <c r="B495" s="13"/>
      <c r="C495" s="24" t="s">
        <v>30</v>
      </c>
      <c r="D495" s="37" t="s">
        <v>192</v>
      </c>
      <c r="E495" s="27"/>
      <c r="F495" s="47"/>
      <c r="G495" s="97">
        <v>9785912827372</v>
      </c>
      <c r="H495" s="64">
        <v>24</v>
      </c>
      <c r="I495" s="70" t="s">
        <v>629</v>
      </c>
      <c r="J495" s="82">
        <v>100</v>
      </c>
      <c r="K495" s="86"/>
      <c r="L495" s="50">
        <f t="shared" si="89"/>
        <v>0</v>
      </c>
      <c r="M495" s="50">
        <f t="shared" si="90"/>
        <v>0</v>
      </c>
    </row>
    <row r="496" spans="1:13" s="2" customFormat="1" ht="111.75" customHeight="1" x14ac:dyDescent="0.25">
      <c r="A496" s="4">
        <f t="shared" si="91"/>
        <v>16</v>
      </c>
      <c r="B496" s="13" t="s">
        <v>11</v>
      </c>
      <c r="C496" s="23"/>
      <c r="D496" s="37" t="s">
        <v>195</v>
      </c>
      <c r="E496" s="27"/>
      <c r="F496" s="47" t="s">
        <v>568</v>
      </c>
      <c r="G496" s="97">
        <v>9785000335154</v>
      </c>
      <c r="H496" s="64">
        <v>24</v>
      </c>
      <c r="I496" s="70" t="s">
        <v>632</v>
      </c>
      <c r="J496" s="81">
        <v>100</v>
      </c>
      <c r="K496" s="86"/>
      <c r="L496" s="50">
        <f t="shared" si="89"/>
        <v>0</v>
      </c>
      <c r="M496" s="50">
        <f t="shared" si="90"/>
        <v>0</v>
      </c>
    </row>
    <row r="497" spans="1:13" s="2" customFormat="1" ht="51" customHeight="1" x14ac:dyDescent="0.25">
      <c r="A497" s="283" t="s">
        <v>675</v>
      </c>
      <c r="B497" s="284"/>
      <c r="C497" s="284"/>
      <c r="D497" s="284"/>
      <c r="E497" s="15"/>
      <c r="F497" s="285" t="s">
        <v>676</v>
      </c>
      <c r="G497" s="285"/>
      <c r="H497" s="285"/>
      <c r="I497" s="285"/>
      <c r="J497" s="286"/>
      <c r="K497" s="91"/>
      <c r="L497" s="50"/>
      <c r="M497" s="50"/>
    </row>
    <row r="498" spans="1:13" s="2" customFormat="1" ht="111.75" customHeight="1" x14ac:dyDescent="0.25">
      <c r="A498" s="5">
        <v>1</v>
      </c>
      <c r="B498" s="15"/>
      <c r="C498" s="15"/>
      <c r="D498" s="37" t="s">
        <v>1176</v>
      </c>
      <c r="E498" s="29"/>
      <c r="F498" s="166"/>
      <c r="G498" s="97">
        <v>9785000335598</v>
      </c>
      <c r="H498" s="65">
        <v>50</v>
      </c>
      <c r="I498" s="70" t="s">
        <v>631</v>
      </c>
      <c r="J498" s="81">
        <v>100</v>
      </c>
      <c r="K498" s="86"/>
      <c r="L498" s="50">
        <f t="shared" ref="L498:L503" si="92">K498*2.4/100</f>
        <v>0</v>
      </c>
      <c r="M498" s="50"/>
    </row>
    <row r="499" spans="1:13" s="2" customFormat="1" ht="111.75" customHeight="1" x14ac:dyDescent="0.25">
      <c r="A499" s="5">
        <f>A498+1</f>
        <v>2</v>
      </c>
      <c r="B499" s="13" t="s">
        <v>12</v>
      </c>
      <c r="C499" s="23"/>
      <c r="D499" s="37" t="s">
        <v>196</v>
      </c>
      <c r="E499" s="29"/>
      <c r="F499" s="47"/>
      <c r="G499" s="97">
        <v>9785000335567</v>
      </c>
      <c r="H499" s="65">
        <v>50</v>
      </c>
      <c r="I499" s="70" t="s">
        <v>631</v>
      </c>
      <c r="J499" s="81">
        <v>100</v>
      </c>
      <c r="K499" s="86"/>
      <c r="L499" s="50">
        <f t="shared" si="92"/>
        <v>0</v>
      </c>
      <c r="M499" s="50">
        <f>TRUNC(K499/J499,0)*J499</f>
        <v>0</v>
      </c>
    </row>
    <row r="500" spans="1:13" s="2" customFormat="1" ht="111.75" customHeight="1" x14ac:dyDescent="0.25">
      <c r="A500" s="5">
        <f t="shared" ref="A500:A503" si="93">A499+1</f>
        <v>3</v>
      </c>
      <c r="B500" s="13" t="s">
        <v>12</v>
      </c>
      <c r="C500" s="23"/>
      <c r="D500" s="37" t="s">
        <v>197</v>
      </c>
      <c r="E500" s="29"/>
      <c r="F500" s="47"/>
      <c r="G500" s="97">
        <v>9785000335604</v>
      </c>
      <c r="H500" s="65">
        <v>50</v>
      </c>
      <c r="I500" s="70" t="s">
        <v>631</v>
      </c>
      <c r="J500" s="81">
        <v>100</v>
      </c>
      <c r="K500" s="86"/>
      <c r="L500" s="50">
        <f t="shared" si="92"/>
        <v>0</v>
      </c>
      <c r="M500" s="50">
        <f>TRUNC(K500/J500,0)*J500</f>
        <v>0</v>
      </c>
    </row>
    <row r="501" spans="1:13" s="2" customFormat="1" ht="111.75" customHeight="1" x14ac:dyDescent="0.25">
      <c r="A501" s="5">
        <f t="shared" si="93"/>
        <v>4</v>
      </c>
      <c r="B501" s="13" t="s">
        <v>12</v>
      </c>
      <c r="C501" s="23"/>
      <c r="D501" s="37" t="s">
        <v>198</v>
      </c>
      <c r="E501" s="29"/>
      <c r="F501" s="47"/>
      <c r="G501" s="97">
        <v>9785000335550</v>
      </c>
      <c r="H501" s="65">
        <v>50</v>
      </c>
      <c r="I501" s="70" t="s">
        <v>631</v>
      </c>
      <c r="J501" s="81">
        <v>100</v>
      </c>
      <c r="K501" s="86"/>
      <c r="L501" s="50">
        <f t="shared" si="92"/>
        <v>0</v>
      </c>
      <c r="M501" s="50">
        <f>TRUNC(K501/J501,0)*J501</f>
        <v>0</v>
      </c>
    </row>
    <row r="502" spans="1:13" s="2" customFormat="1" ht="115.5" customHeight="1" x14ac:dyDescent="0.25">
      <c r="A502" s="5">
        <f t="shared" si="93"/>
        <v>5</v>
      </c>
      <c r="B502" s="13" t="s">
        <v>12</v>
      </c>
      <c r="C502" s="23"/>
      <c r="D502" s="37" t="s">
        <v>199</v>
      </c>
      <c r="E502" s="29"/>
      <c r="F502" s="47"/>
      <c r="G502" s="97">
        <v>9785000335581</v>
      </c>
      <c r="H502" s="65">
        <v>50</v>
      </c>
      <c r="I502" s="70" t="s">
        <v>631</v>
      </c>
      <c r="J502" s="81">
        <v>100</v>
      </c>
      <c r="K502" s="86"/>
      <c r="L502" s="50">
        <f t="shared" si="92"/>
        <v>0</v>
      </c>
      <c r="M502" s="50">
        <f>TRUNC(K502/J502,0)*J502</f>
        <v>0</v>
      </c>
    </row>
    <row r="503" spans="1:13" s="2" customFormat="1" ht="115.5" customHeight="1" x14ac:dyDescent="0.25">
      <c r="A503" s="5">
        <f t="shared" si="93"/>
        <v>6</v>
      </c>
      <c r="B503" s="13" t="s">
        <v>12</v>
      </c>
      <c r="C503" s="23"/>
      <c r="D503" s="37" t="s">
        <v>200</v>
      </c>
      <c r="E503" s="29"/>
      <c r="F503" s="47"/>
      <c r="G503" s="97">
        <v>9785000335543</v>
      </c>
      <c r="H503" s="65">
        <v>50</v>
      </c>
      <c r="I503" s="70" t="s">
        <v>631</v>
      </c>
      <c r="J503" s="81">
        <v>100</v>
      </c>
      <c r="K503" s="86"/>
      <c r="L503" s="50">
        <f t="shared" si="92"/>
        <v>0</v>
      </c>
      <c r="M503" s="50">
        <f>TRUNC(K503/J503,0)*J503</f>
        <v>0</v>
      </c>
    </row>
    <row r="504" spans="1:13" s="2" customFormat="1" ht="60" customHeight="1" x14ac:dyDescent="0.25">
      <c r="A504" s="283" t="s">
        <v>677</v>
      </c>
      <c r="B504" s="284"/>
      <c r="C504" s="284"/>
      <c r="D504" s="284"/>
      <c r="E504" s="15"/>
      <c r="F504" s="285" t="s">
        <v>942</v>
      </c>
      <c r="G504" s="285"/>
      <c r="H504" s="285"/>
      <c r="I504" s="285"/>
      <c r="J504" s="286"/>
      <c r="K504" s="91"/>
      <c r="M504" s="50"/>
    </row>
    <row r="505" spans="1:13" s="2" customFormat="1" ht="111.75" customHeight="1" x14ac:dyDescent="0.25">
      <c r="A505" s="5">
        <v>1</v>
      </c>
      <c r="B505" s="13" t="s">
        <v>12</v>
      </c>
      <c r="C505" s="23"/>
      <c r="D505" s="37" t="s">
        <v>201</v>
      </c>
      <c r="E505" s="29"/>
      <c r="F505" s="47"/>
      <c r="G505" s="97">
        <v>9785912825170</v>
      </c>
      <c r="H505" s="65">
        <v>50</v>
      </c>
      <c r="I505" s="70"/>
      <c r="J505" s="81">
        <v>100</v>
      </c>
      <c r="K505" s="86"/>
      <c r="L505" s="50">
        <f t="shared" ref="L505:L514" si="94">K505*2.5/100</f>
        <v>0</v>
      </c>
      <c r="M505" s="50">
        <f t="shared" ref="M505:M514" si="95">TRUNC(K505/J505,0)*J505</f>
        <v>0</v>
      </c>
    </row>
    <row r="506" spans="1:13" s="2" customFormat="1" ht="111.75" customHeight="1" x14ac:dyDescent="0.25">
      <c r="A506" s="5">
        <f t="shared" ref="A506:A514" si="96">A505+1</f>
        <v>2</v>
      </c>
      <c r="B506" s="13" t="s">
        <v>12</v>
      </c>
      <c r="C506" s="23"/>
      <c r="D506" s="37" t="s">
        <v>202</v>
      </c>
      <c r="E506" s="29"/>
      <c r="F506" s="47"/>
      <c r="G506" s="97">
        <v>9785912821615</v>
      </c>
      <c r="H506" s="65">
        <v>50</v>
      </c>
      <c r="I506" s="70"/>
      <c r="J506" s="81">
        <v>100</v>
      </c>
      <c r="K506" s="86"/>
      <c r="L506" s="50">
        <f t="shared" si="94"/>
        <v>0</v>
      </c>
      <c r="M506" s="50">
        <f t="shared" si="95"/>
        <v>0</v>
      </c>
    </row>
    <row r="507" spans="1:13" s="2" customFormat="1" ht="111.75" customHeight="1" x14ac:dyDescent="0.25">
      <c r="A507" s="5">
        <f t="shared" si="96"/>
        <v>3</v>
      </c>
      <c r="B507" s="13" t="s">
        <v>12</v>
      </c>
      <c r="C507" s="23"/>
      <c r="D507" s="37" t="s">
        <v>81</v>
      </c>
      <c r="E507" s="29"/>
      <c r="F507" s="47"/>
      <c r="G507" s="97">
        <v>9785912821622</v>
      </c>
      <c r="H507" s="65">
        <v>50</v>
      </c>
      <c r="I507" s="70"/>
      <c r="J507" s="81">
        <v>100</v>
      </c>
      <c r="K507" s="86"/>
      <c r="L507" s="50">
        <f t="shared" si="94"/>
        <v>0</v>
      </c>
      <c r="M507" s="50">
        <f t="shared" si="95"/>
        <v>0</v>
      </c>
    </row>
    <row r="508" spans="1:13" s="2" customFormat="1" ht="111.75" customHeight="1" x14ac:dyDescent="0.25">
      <c r="A508" s="5">
        <f t="shared" si="96"/>
        <v>4</v>
      </c>
      <c r="B508" s="13" t="s">
        <v>12</v>
      </c>
      <c r="C508" s="23"/>
      <c r="D508" s="37" t="s">
        <v>203</v>
      </c>
      <c r="E508" s="29"/>
      <c r="F508" s="47"/>
      <c r="G508" s="97">
        <v>9785912821561</v>
      </c>
      <c r="H508" s="65">
        <v>50</v>
      </c>
      <c r="I508" s="70"/>
      <c r="J508" s="81">
        <v>100</v>
      </c>
      <c r="K508" s="86"/>
      <c r="L508" s="50">
        <f t="shared" si="94"/>
        <v>0</v>
      </c>
      <c r="M508" s="50">
        <f t="shared" si="95"/>
        <v>0</v>
      </c>
    </row>
    <row r="509" spans="1:13" s="2" customFormat="1" ht="111.75" customHeight="1" x14ac:dyDescent="0.25">
      <c r="A509" s="5">
        <f t="shared" si="96"/>
        <v>5</v>
      </c>
      <c r="B509" s="13" t="s">
        <v>12</v>
      </c>
      <c r="C509" s="23"/>
      <c r="D509" s="37" t="s">
        <v>204</v>
      </c>
      <c r="E509" s="29"/>
      <c r="F509" s="47"/>
      <c r="G509" s="97">
        <v>9785912825200</v>
      </c>
      <c r="H509" s="65">
        <v>50</v>
      </c>
      <c r="I509" s="70"/>
      <c r="J509" s="81">
        <v>100</v>
      </c>
      <c r="K509" s="86"/>
      <c r="L509" s="50">
        <f t="shared" si="94"/>
        <v>0</v>
      </c>
      <c r="M509" s="50">
        <f t="shared" si="95"/>
        <v>0</v>
      </c>
    </row>
    <row r="510" spans="1:13" s="2" customFormat="1" ht="111.75" customHeight="1" x14ac:dyDescent="0.25">
      <c r="A510" s="5">
        <f t="shared" si="96"/>
        <v>6</v>
      </c>
      <c r="B510" s="13" t="s">
        <v>12</v>
      </c>
      <c r="C510" s="23"/>
      <c r="D510" s="37" t="s">
        <v>140</v>
      </c>
      <c r="E510" s="29"/>
      <c r="F510" s="47"/>
      <c r="G510" s="97">
        <v>9785912827624</v>
      </c>
      <c r="H510" s="65">
        <v>50</v>
      </c>
      <c r="I510" s="70"/>
      <c r="J510" s="81">
        <v>100</v>
      </c>
      <c r="K510" s="86"/>
      <c r="L510" s="50">
        <f t="shared" si="94"/>
        <v>0</v>
      </c>
      <c r="M510" s="50">
        <f t="shared" si="95"/>
        <v>0</v>
      </c>
    </row>
    <row r="511" spans="1:13" s="2" customFormat="1" ht="111.75" customHeight="1" x14ac:dyDescent="0.25">
      <c r="A511" s="5">
        <f t="shared" si="96"/>
        <v>7</v>
      </c>
      <c r="B511" s="13" t="s">
        <v>12</v>
      </c>
      <c r="C511" s="23"/>
      <c r="D511" s="37" t="s">
        <v>205</v>
      </c>
      <c r="E511" s="29"/>
      <c r="F511" s="47"/>
      <c r="G511" s="97">
        <v>9785912827600</v>
      </c>
      <c r="H511" s="65">
        <v>50</v>
      </c>
      <c r="I511" s="70"/>
      <c r="J511" s="81">
        <v>100</v>
      </c>
      <c r="K511" s="86"/>
      <c r="L511" s="50">
        <f t="shared" si="94"/>
        <v>0</v>
      </c>
      <c r="M511" s="50">
        <f t="shared" si="95"/>
        <v>0</v>
      </c>
    </row>
    <row r="512" spans="1:13" s="2" customFormat="1" ht="111.75" customHeight="1" x14ac:dyDescent="0.25">
      <c r="A512" s="5">
        <f t="shared" si="96"/>
        <v>8</v>
      </c>
      <c r="B512" s="13" t="s">
        <v>12</v>
      </c>
      <c r="C512" s="23"/>
      <c r="D512" s="37" t="s">
        <v>206</v>
      </c>
      <c r="E512" s="29"/>
      <c r="F512" s="47"/>
      <c r="G512" s="97">
        <v>9785912821516</v>
      </c>
      <c r="H512" s="65">
        <v>50</v>
      </c>
      <c r="I512" s="70"/>
      <c r="J512" s="81">
        <v>100</v>
      </c>
      <c r="K512" s="86"/>
      <c r="L512" s="50">
        <f t="shared" si="94"/>
        <v>0</v>
      </c>
      <c r="M512" s="50">
        <f t="shared" si="95"/>
        <v>0</v>
      </c>
    </row>
    <row r="513" spans="1:13" s="9" customFormat="1" ht="111.75" customHeight="1" x14ac:dyDescent="0.25">
      <c r="A513" s="5">
        <f t="shared" si="96"/>
        <v>9</v>
      </c>
      <c r="B513" s="13" t="s">
        <v>12</v>
      </c>
      <c r="C513" s="23"/>
      <c r="D513" s="37" t="s">
        <v>207</v>
      </c>
      <c r="E513" s="29"/>
      <c r="F513" s="47"/>
      <c r="G513" s="97">
        <v>9785912821530</v>
      </c>
      <c r="H513" s="65">
        <v>50</v>
      </c>
      <c r="I513" s="70"/>
      <c r="J513" s="81">
        <v>100</v>
      </c>
      <c r="K513" s="86"/>
      <c r="L513" s="50">
        <f t="shared" si="94"/>
        <v>0</v>
      </c>
      <c r="M513" s="50">
        <f t="shared" si="95"/>
        <v>0</v>
      </c>
    </row>
    <row r="514" spans="1:13" s="9" customFormat="1" ht="111.75" customHeight="1" x14ac:dyDescent="0.25">
      <c r="A514" s="5">
        <f t="shared" si="96"/>
        <v>10</v>
      </c>
      <c r="B514" s="13"/>
      <c r="C514" s="23"/>
      <c r="D514" s="37" t="s">
        <v>208</v>
      </c>
      <c r="E514" s="29"/>
      <c r="F514" s="47"/>
      <c r="G514" s="97">
        <v>9785912821547</v>
      </c>
      <c r="H514" s="65">
        <v>50</v>
      </c>
      <c r="I514" s="70"/>
      <c r="J514" s="81">
        <v>100</v>
      </c>
      <c r="K514" s="86"/>
      <c r="L514" s="50">
        <f t="shared" si="94"/>
        <v>0</v>
      </c>
      <c r="M514" s="50">
        <f t="shared" si="95"/>
        <v>0</v>
      </c>
    </row>
    <row r="515" spans="1:13" s="9" customFormat="1" ht="48" customHeight="1" x14ac:dyDescent="0.25">
      <c r="A515" s="288" t="s">
        <v>1184</v>
      </c>
      <c r="B515" s="289"/>
      <c r="C515" s="289"/>
      <c r="D515" s="289"/>
      <c r="E515" s="289"/>
      <c r="F515" s="289"/>
      <c r="G515" s="289"/>
      <c r="H515" s="289"/>
      <c r="I515" s="199"/>
      <c r="J515" s="200"/>
      <c r="K515" s="86"/>
      <c r="L515" s="50"/>
      <c r="M515" s="50"/>
    </row>
    <row r="516" spans="1:13" s="2" customFormat="1" ht="48" customHeight="1" x14ac:dyDescent="0.25">
      <c r="A516" s="283" t="s">
        <v>678</v>
      </c>
      <c r="B516" s="284"/>
      <c r="C516" s="284"/>
      <c r="D516" s="284"/>
      <c r="E516" s="100"/>
      <c r="F516" s="285" t="s">
        <v>679</v>
      </c>
      <c r="G516" s="285"/>
      <c r="H516" s="285"/>
      <c r="I516" s="285"/>
      <c r="J516" s="286"/>
      <c r="K516" s="91"/>
      <c r="M516" s="50"/>
    </row>
    <row r="517" spans="1:13" s="2" customFormat="1" ht="111.75" customHeight="1" x14ac:dyDescent="0.25">
      <c r="A517" s="5">
        <v>1</v>
      </c>
      <c r="B517" s="13"/>
      <c r="C517" s="24" t="s">
        <v>30</v>
      </c>
      <c r="D517" s="37" t="s">
        <v>1155</v>
      </c>
      <c r="E517" s="27"/>
      <c r="F517" s="47"/>
      <c r="G517" s="144">
        <v>9785000336564</v>
      </c>
      <c r="H517" s="64">
        <v>42</v>
      </c>
      <c r="I517" s="70" t="s">
        <v>1163</v>
      </c>
      <c r="J517" s="5">
        <v>100</v>
      </c>
      <c r="K517" s="103"/>
      <c r="L517" s="50">
        <f t="shared" ref="L517:L539" si="97">K517*3.9/100</f>
        <v>0</v>
      </c>
      <c r="M517" s="50">
        <f t="shared" ref="M517:M539" si="98">TRUNC(K517/J517,0)*J517</f>
        <v>0</v>
      </c>
    </row>
    <row r="518" spans="1:13" s="2" customFormat="1" ht="111.75" customHeight="1" x14ac:dyDescent="0.25">
      <c r="A518" s="5">
        <f>A517+1</f>
        <v>2</v>
      </c>
      <c r="B518" s="13"/>
      <c r="C518" s="24" t="s">
        <v>30</v>
      </c>
      <c r="D518" s="35" t="s">
        <v>1006</v>
      </c>
      <c r="E518" s="44"/>
      <c r="F518" s="47"/>
      <c r="G518" s="144">
        <v>9785912822414</v>
      </c>
      <c r="H518" s="64">
        <v>42</v>
      </c>
      <c r="I518" s="70" t="s">
        <v>829</v>
      </c>
      <c r="J518" s="5">
        <v>100</v>
      </c>
      <c r="K518" s="103"/>
      <c r="L518" s="50">
        <f t="shared" si="97"/>
        <v>0</v>
      </c>
      <c r="M518" s="50">
        <f t="shared" si="98"/>
        <v>0</v>
      </c>
    </row>
    <row r="519" spans="1:13" s="2" customFormat="1" ht="111.75" customHeight="1" x14ac:dyDescent="0.25">
      <c r="A519" s="5">
        <f t="shared" ref="A519:A539" si="99">A518+1</f>
        <v>3</v>
      </c>
      <c r="B519" s="13" t="s">
        <v>14</v>
      </c>
      <c r="C519" s="24" t="s">
        <v>30</v>
      </c>
      <c r="D519" s="35" t="s">
        <v>952</v>
      </c>
      <c r="E519" s="43" t="s">
        <v>552</v>
      </c>
      <c r="F519" s="47"/>
      <c r="G519" s="144">
        <v>9785912822575</v>
      </c>
      <c r="H519" s="64">
        <v>42</v>
      </c>
      <c r="I519" s="70" t="s">
        <v>829</v>
      </c>
      <c r="J519" s="5">
        <v>100</v>
      </c>
      <c r="K519" s="103"/>
      <c r="L519" s="50">
        <f t="shared" si="97"/>
        <v>0</v>
      </c>
      <c r="M519" s="50">
        <f t="shared" si="98"/>
        <v>0</v>
      </c>
    </row>
    <row r="520" spans="1:13" s="2" customFormat="1" ht="111.75" customHeight="1" x14ac:dyDescent="0.25">
      <c r="A520" s="5">
        <f t="shared" si="99"/>
        <v>4</v>
      </c>
      <c r="B520" s="13" t="s">
        <v>14</v>
      </c>
      <c r="C520" s="24" t="s">
        <v>30</v>
      </c>
      <c r="D520" s="35" t="s">
        <v>213</v>
      </c>
      <c r="E520" s="43" t="s">
        <v>552</v>
      </c>
      <c r="F520" s="47"/>
      <c r="G520" s="144">
        <v>9785912825804</v>
      </c>
      <c r="H520" s="64">
        <v>42</v>
      </c>
      <c r="I520" s="70" t="s">
        <v>1163</v>
      </c>
      <c r="J520" s="5">
        <v>100</v>
      </c>
      <c r="K520" s="103"/>
      <c r="L520" s="50">
        <f t="shared" si="97"/>
        <v>0</v>
      </c>
      <c r="M520" s="50">
        <f t="shared" si="98"/>
        <v>0</v>
      </c>
    </row>
    <row r="521" spans="1:13" s="2" customFormat="1" ht="111.75" customHeight="1" x14ac:dyDescent="0.25">
      <c r="A521" s="5">
        <f t="shared" si="99"/>
        <v>5</v>
      </c>
      <c r="B521" s="13" t="s">
        <v>14</v>
      </c>
      <c r="C521" s="23"/>
      <c r="D521" s="35" t="s">
        <v>214</v>
      </c>
      <c r="E521" s="43" t="s">
        <v>552</v>
      </c>
      <c r="F521" s="47"/>
      <c r="G521" s="144">
        <v>9785000335260</v>
      </c>
      <c r="H521" s="64">
        <v>42</v>
      </c>
      <c r="I521" s="70" t="s">
        <v>628</v>
      </c>
      <c r="J521" s="5">
        <v>100</v>
      </c>
      <c r="K521" s="103"/>
      <c r="L521" s="50">
        <f t="shared" si="97"/>
        <v>0</v>
      </c>
      <c r="M521" s="50">
        <f t="shared" si="98"/>
        <v>0</v>
      </c>
    </row>
    <row r="522" spans="1:13" s="2" customFormat="1" ht="111.75" customHeight="1" x14ac:dyDescent="0.25">
      <c r="A522" s="5">
        <f t="shared" si="99"/>
        <v>6</v>
      </c>
      <c r="B522" s="13" t="s">
        <v>14</v>
      </c>
      <c r="C522" s="24" t="s">
        <v>30</v>
      </c>
      <c r="D522" s="35" t="s">
        <v>215</v>
      </c>
      <c r="E522" s="43" t="s">
        <v>552</v>
      </c>
      <c r="F522" s="47"/>
      <c r="G522" s="144">
        <v>9785912822568</v>
      </c>
      <c r="H522" s="64">
        <v>42</v>
      </c>
      <c r="I522" s="70" t="s">
        <v>829</v>
      </c>
      <c r="J522" s="5">
        <v>100</v>
      </c>
      <c r="K522" s="103"/>
      <c r="L522" s="50">
        <f t="shared" si="97"/>
        <v>0</v>
      </c>
      <c r="M522" s="50">
        <f t="shared" si="98"/>
        <v>0</v>
      </c>
    </row>
    <row r="523" spans="1:13" s="2" customFormat="1" ht="111.75" customHeight="1" x14ac:dyDescent="0.25">
      <c r="A523" s="5">
        <f t="shared" si="99"/>
        <v>7</v>
      </c>
      <c r="B523" s="13" t="s">
        <v>14</v>
      </c>
      <c r="C523" s="23"/>
      <c r="D523" s="35" t="s">
        <v>216</v>
      </c>
      <c r="E523" s="27"/>
      <c r="F523" s="47"/>
      <c r="G523" s="144">
        <v>9785000335512</v>
      </c>
      <c r="H523" s="64">
        <v>42</v>
      </c>
      <c r="I523" s="70" t="s">
        <v>628</v>
      </c>
      <c r="J523" s="5">
        <v>100</v>
      </c>
      <c r="K523" s="103"/>
      <c r="L523" s="50">
        <f t="shared" si="97"/>
        <v>0</v>
      </c>
      <c r="M523" s="50">
        <f t="shared" si="98"/>
        <v>0</v>
      </c>
    </row>
    <row r="524" spans="1:13" s="2" customFormat="1" ht="111.75" customHeight="1" x14ac:dyDescent="0.25">
      <c r="A524" s="5">
        <f t="shared" si="99"/>
        <v>8</v>
      </c>
      <c r="B524" s="13" t="s">
        <v>14</v>
      </c>
      <c r="C524" s="23"/>
      <c r="D524" s="35" t="s">
        <v>217</v>
      </c>
      <c r="E524" s="44"/>
      <c r="F524" s="47"/>
      <c r="G524" s="144">
        <v>9785912822711</v>
      </c>
      <c r="H524" s="64">
        <v>42</v>
      </c>
      <c r="I524" s="70" t="s">
        <v>628</v>
      </c>
      <c r="J524" s="5">
        <v>100</v>
      </c>
      <c r="K524" s="103"/>
      <c r="L524" s="50">
        <f t="shared" si="97"/>
        <v>0</v>
      </c>
      <c r="M524" s="50">
        <f t="shared" si="98"/>
        <v>0</v>
      </c>
    </row>
    <row r="525" spans="1:13" s="2" customFormat="1" ht="111.75" customHeight="1" x14ac:dyDescent="0.25">
      <c r="A525" s="5">
        <f t="shared" si="99"/>
        <v>9</v>
      </c>
      <c r="B525" s="13" t="s">
        <v>14</v>
      </c>
      <c r="C525" s="24" t="s">
        <v>30</v>
      </c>
      <c r="D525" s="35" t="s">
        <v>218</v>
      </c>
      <c r="E525" s="43" t="s">
        <v>552</v>
      </c>
      <c r="F525" s="47"/>
      <c r="G525" s="144">
        <v>9785912822476</v>
      </c>
      <c r="H525" s="64">
        <v>42</v>
      </c>
      <c r="I525" s="70" t="s">
        <v>627</v>
      </c>
      <c r="J525" s="5">
        <v>100</v>
      </c>
      <c r="K525" s="103"/>
      <c r="L525" s="50">
        <f t="shared" si="97"/>
        <v>0</v>
      </c>
      <c r="M525" s="50">
        <f t="shared" si="98"/>
        <v>0</v>
      </c>
    </row>
    <row r="526" spans="1:13" s="2" customFormat="1" ht="111.75" customHeight="1" x14ac:dyDescent="0.25">
      <c r="A526" s="5">
        <f t="shared" si="99"/>
        <v>10</v>
      </c>
      <c r="B526" s="13" t="s">
        <v>14</v>
      </c>
      <c r="C526" s="24" t="s">
        <v>30</v>
      </c>
      <c r="D526" s="35" t="s">
        <v>219</v>
      </c>
      <c r="E526" s="43" t="s">
        <v>552</v>
      </c>
      <c r="F526" s="47"/>
      <c r="G526" s="144">
        <v>9785000335499</v>
      </c>
      <c r="H526" s="64">
        <v>42</v>
      </c>
      <c r="I526" s="70" t="s">
        <v>1163</v>
      </c>
      <c r="J526" s="5">
        <v>100</v>
      </c>
      <c r="K526" s="103"/>
      <c r="L526" s="50">
        <f t="shared" si="97"/>
        <v>0</v>
      </c>
      <c r="M526" s="50">
        <f t="shared" si="98"/>
        <v>0</v>
      </c>
    </row>
    <row r="527" spans="1:13" s="2" customFormat="1" ht="111.75" customHeight="1" x14ac:dyDescent="0.25">
      <c r="A527" s="5">
        <f t="shared" si="99"/>
        <v>11</v>
      </c>
      <c r="B527" s="13" t="s">
        <v>14</v>
      </c>
      <c r="C527" s="24" t="s">
        <v>30</v>
      </c>
      <c r="D527" s="35" t="s">
        <v>220</v>
      </c>
      <c r="E527" s="27"/>
      <c r="F527" s="47"/>
      <c r="G527" s="144">
        <v>9785912825798</v>
      </c>
      <c r="H527" s="64">
        <v>42</v>
      </c>
      <c r="I527" s="70" t="s">
        <v>627</v>
      </c>
      <c r="J527" s="5">
        <v>100</v>
      </c>
      <c r="K527" s="103"/>
      <c r="L527" s="50">
        <f t="shared" si="97"/>
        <v>0</v>
      </c>
      <c r="M527" s="50">
        <f t="shared" si="98"/>
        <v>0</v>
      </c>
    </row>
    <row r="528" spans="1:13" s="2" customFormat="1" ht="111.75" customHeight="1" x14ac:dyDescent="0.25">
      <c r="A528" s="5">
        <f t="shared" si="99"/>
        <v>12</v>
      </c>
      <c r="B528" s="13" t="s">
        <v>14</v>
      </c>
      <c r="C528" s="23"/>
      <c r="D528" s="35" t="s">
        <v>221</v>
      </c>
      <c r="E528" s="44"/>
      <c r="F528" s="47"/>
      <c r="G528" s="144">
        <v>9785000335505</v>
      </c>
      <c r="H528" s="64">
        <v>42</v>
      </c>
      <c r="I528" s="70" t="s">
        <v>628</v>
      </c>
      <c r="J528" s="5">
        <v>100</v>
      </c>
      <c r="K528" s="103"/>
      <c r="L528" s="50">
        <f t="shared" si="97"/>
        <v>0</v>
      </c>
      <c r="M528" s="50">
        <f t="shared" si="98"/>
        <v>0</v>
      </c>
    </row>
    <row r="529" spans="1:13" s="2" customFormat="1" ht="111.75" customHeight="1" x14ac:dyDescent="0.25">
      <c r="A529" s="5">
        <f t="shared" si="99"/>
        <v>13</v>
      </c>
      <c r="B529" s="13" t="s">
        <v>14</v>
      </c>
      <c r="C529" s="24" t="s">
        <v>30</v>
      </c>
      <c r="D529" s="35" t="s">
        <v>222</v>
      </c>
      <c r="E529" s="43" t="s">
        <v>552</v>
      </c>
      <c r="F529" s="47"/>
      <c r="G529" s="144">
        <v>9785912822445</v>
      </c>
      <c r="H529" s="64">
        <v>42</v>
      </c>
      <c r="I529" s="70" t="s">
        <v>829</v>
      </c>
      <c r="J529" s="5">
        <v>100</v>
      </c>
      <c r="K529" s="103"/>
      <c r="L529" s="50">
        <f t="shared" si="97"/>
        <v>0</v>
      </c>
      <c r="M529" s="50">
        <f t="shared" si="98"/>
        <v>0</v>
      </c>
    </row>
    <row r="530" spans="1:13" s="2" customFormat="1" ht="111.75" customHeight="1" x14ac:dyDescent="0.25">
      <c r="A530" s="5">
        <f t="shared" si="99"/>
        <v>14</v>
      </c>
      <c r="B530" s="13" t="s">
        <v>14</v>
      </c>
      <c r="C530" s="24" t="s">
        <v>30</v>
      </c>
      <c r="D530" s="35" t="s">
        <v>223</v>
      </c>
      <c r="E530" s="27"/>
      <c r="F530" s="47"/>
      <c r="G530" s="144">
        <v>9785912822452</v>
      </c>
      <c r="H530" s="64">
        <v>42</v>
      </c>
      <c r="I530" s="70" t="s">
        <v>627</v>
      </c>
      <c r="J530" s="5">
        <v>100</v>
      </c>
      <c r="K530" s="103"/>
      <c r="L530" s="50">
        <f t="shared" si="97"/>
        <v>0</v>
      </c>
      <c r="M530" s="50">
        <f t="shared" si="98"/>
        <v>0</v>
      </c>
    </row>
    <row r="531" spans="1:13" s="2" customFormat="1" ht="111.75" customHeight="1" x14ac:dyDescent="0.25">
      <c r="A531" s="5">
        <f t="shared" si="99"/>
        <v>15</v>
      </c>
      <c r="B531" s="13" t="s">
        <v>14</v>
      </c>
      <c r="C531" s="24" t="s">
        <v>30</v>
      </c>
      <c r="D531" s="35" t="s">
        <v>224</v>
      </c>
      <c r="E531" s="27"/>
      <c r="F531" s="47"/>
      <c r="G531" s="144">
        <v>9785000335529</v>
      </c>
      <c r="H531" s="64">
        <v>42</v>
      </c>
      <c r="I531" s="70" t="s">
        <v>964</v>
      </c>
      <c r="J531" s="5">
        <v>100</v>
      </c>
      <c r="K531" s="103"/>
      <c r="L531" s="50">
        <f t="shared" si="97"/>
        <v>0</v>
      </c>
      <c r="M531" s="50">
        <f t="shared" si="98"/>
        <v>0</v>
      </c>
    </row>
    <row r="532" spans="1:13" s="2" customFormat="1" ht="111.75" customHeight="1" x14ac:dyDescent="0.25">
      <c r="A532" s="5">
        <f t="shared" si="99"/>
        <v>16</v>
      </c>
      <c r="B532" s="13" t="s">
        <v>14</v>
      </c>
      <c r="C532" s="24" t="s">
        <v>30</v>
      </c>
      <c r="D532" s="35" t="s">
        <v>225</v>
      </c>
      <c r="E532" s="43" t="s">
        <v>552</v>
      </c>
      <c r="F532" s="47" t="s">
        <v>572</v>
      </c>
      <c r="G532" s="144">
        <v>9785000336571</v>
      </c>
      <c r="H532" s="64">
        <v>42</v>
      </c>
      <c r="I532" s="70" t="s">
        <v>1163</v>
      </c>
      <c r="J532" s="5">
        <v>100</v>
      </c>
      <c r="K532" s="103"/>
      <c r="L532" s="50">
        <f t="shared" si="97"/>
        <v>0</v>
      </c>
      <c r="M532" s="50">
        <f t="shared" si="98"/>
        <v>0</v>
      </c>
    </row>
    <row r="533" spans="1:13" s="2" customFormat="1" ht="111.75" customHeight="1" x14ac:dyDescent="0.25">
      <c r="A533" s="5">
        <f t="shared" si="99"/>
        <v>17</v>
      </c>
      <c r="B533" s="13" t="s">
        <v>14</v>
      </c>
      <c r="C533" s="24" t="s">
        <v>30</v>
      </c>
      <c r="D533" s="35" t="s">
        <v>951</v>
      </c>
      <c r="E533" s="44"/>
      <c r="F533" s="47"/>
      <c r="G533" s="144">
        <v>9785912822469</v>
      </c>
      <c r="H533" s="64">
        <v>42</v>
      </c>
      <c r="I533" s="70" t="s">
        <v>829</v>
      </c>
      <c r="J533" s="5">
        <v>100</v>
      </c>
      <c r="K533" s="103"/>
      <c r="L533" s="50">
        <f t="shared" si="97"/>
        <v>0</v>
      </c>
      <c r="M533" s="50">
        <f t="shared" si="98"/>
        <v>0</v>
      </c>
    </row>
    <row r="534" spans="1:13" s="2" customFormat="1" ht="111.75" customHeight="1" x14ac:dyDescent="0.25">
      <c r="A534" s="5">
        <f t="shared" si="99"/>
        <v>18</v>
      </c>
      <c r="B534" s="13" t="s">
        <v>14</v>
      </c>
      <c r="C534" s="23"/>
      <c r="D534" s="35" t="s">
        <v>226</v>
      </c>
      <c r="E534" s="27"/>
      <c r="F534" s="47"/>
      <c r="G534" s="144">
        <v>9785000336557</v>
      </c>
      <c r="H534" s="64">
        <v>42</v>
      </c>
      <c r="I534" s="70" t="s">
        <v>628</v>
      </c>
      <c r="J534" s="5">
        <v>100</v>
      </c>
      <c r="K534" s="103"/>
      <c r="L534" s="50">
        <f t="shared" si="97"/>
        <v>0</v>
      </c>
      <c r="M534" s="50">
        <f t="shared" si="98"/>
        <v>0</v>
      </c>
    </row>
    <row r="535" spans="1:13" s="2" customFormat="1" ht="111.75" customHeight="1" x14ac:dyDescent="0.25">
      <c r="A535" s="5">
        <f t="shared" si="99"/>
        <v>19</v>
      </c>
      <c r="B535" s="13" t="s">
        <v>14</v>
      </c>
      <c r="C535" s="23"/>
      <c r="D535" s="35" t="s">
        <v>227</v>
      </c>
      <c r="E535" s="44"/>
      <c r="F535" s="47"/>
      <c r="G535" s="144">
        <v>9785912825125</v>
      </c>
      <c r="H535" s="64">
        <v>42</v>
      </c>
      <c r="I535" s="70" t="s">
        <v>629</v>
      </c>
      <c r="J535" s="5">
        <v>100</v>
      </c>
      <c r="K535" s="103"/>
      <c r="L535" s="50">
        <f t="shared" si="97"/>
        <v>0</v>
      </c>
      <c r="M535" s="50">
        <f t="shared" si="98"/>
        <v>0</v>
      </c>
    </row>
    <row r="536" spans="1:13" s="2" customFormat="1" ht="111.75" customHeight="1" x14ac:dyDescent="0.25">
      <c r="A536" s="5">
        <f t="shared" si="99"/>
        <v>20</v>
      </c>
      <c r="B536" s="13" t="s">
        <v>14</v>
      </c>
      <c r="C536" s="24" t="s">
        <v>30</v>
      </c>
      <c r="D536" s="35" t="s">
        <v>228</v>
      </c>
      <c r="E536" s="27"/>
      <c r="F536" s="47" t="s">
        <v>572</v>
      </c>
      <c r="G536" s="144">
        <v>9785912825811</v>
      </c>
      <c r="H536" s="64">
        <v>42</v>
      </c>
      <c r="I536" s="70" t="s">
        <v>829</v>
      </c>
      <c r="J536" s="5">
        <v>100</v>
      </c>
      <c r="K536" s="103"/>
      <c r="L536" s="50">
        <f t="shared" si="97"/>
        <v>0</v>
      </c>
      <c r="M536" s="50">
        <f t="shared" si="98"/>
        <v>0</v>
      </c>
    </row>
    <row r="537" spans="1:13" s="9" customFormat="1" ht="111.75" customHeight="1" x14ac:dyDescent="0.25">
      <c r="A537" s="5">
        <f t="shared" si="99"/>
        <v>21</v>
      </c>
      <c r="B537" s="13" t="s">
        <v>14</v>
      </c>
      <c r="C537" s="23"/>
      <c r="D537" s="35" t="s">
        <v>229</v>
      </c>
      <c r="E537" s="27"/>
      <c r="F537" s="47"/>
      <c r="G537" s="144">
        <v>9785912822803</v>
      </c>
      <c r="H537" s="64">
        <v>42</v>
      </c>
      <c r="I537" s="70" t="s">
        <v>628</v>
      </c>
      <c r="J537" s="5">
        <v>100</v>
      </c>
      <c r="K537" s="103"/>
      <c r="L537" s="50">
        <f t="shared" si="97"/>
        <v>0</v>
      </c>
      <c r="M537" s="50">
        <f t="shared" si="98"/>
        <v>0</v>
      </c>
    </row>
    <row r="538" spans="1:13" s="9" customFormat="1" ht="111.75" customHeight="1" x14ac:dyDescent="0.25">
      <c r="A538" s="5">
        <f t="shared" si="99"/>
        <v>22</v>
      </c>
      <c r="B538" s="13" t="s">
        <v>14</v>
      </c>
      <c r="C538" s="24" t="s">
        <v>30</v>
      </c>
      <c r="D538" s="35" t="s">
        <v>950</v>
      </c>
      <c r="E538" s="44"/>
      <c r="F538" s="47"/>
      <c r="G538" s="144">
        <v>9785912828454</v>
      </c>
      <c r="H538" s="64">
        <v>42</v>
      </c>
      <c r="I538" s="70" t="s">
        <v>829</v>
      </c>
      <c r="J538" s="5">
        <v>100</v>
      </c>
      <c r="K538" s="103"/>
      <c r="L538" s="50">
        <f t="shared" si="97"/>
        <v>0</v>
      </c>
      <c r="M538" s="50">
        <f t="shared" si="98"/>
        <v>0</v>
      </c>
    </row>
    <row r="539" spans="1:13" s="9" customFormat="1" ht="111.75" customHeight="1" x14ac:dyDescent="0.25">
      <c r="A539" s="5">
        <f t="shared" si="99"/>
        <v>23</v>
      </c>
      <c r="B539" s="13" t="s">
        <v>14</v>
      </c>
      <c r="C539" s="24" t="s">
        <v>30</v>
      </c>
      <c r="D539" s="35" t="s">
        <v>230</v>
      </c>
      <c r="E539" s="44"/>
      <c r="F539" s="47"/>
      <c r="G539" s="144">
        <v>9785912825156</v>
      </c>
      <c r="H539" s="64">
        <v>42</v>
      </c>
      <c r="I539" s="70" t="s">
        <v>629</v>
      </c>
      <c r="J539" s="5">
        <v>100</v>
      </c>
      <c r="K539" s="103"/>
      <c r="L539" s="50">
        <f t="shared" si="97"/>
        <v>0</v>
      </c>
      <c r="M539" s="50">
        <f t="shared" si="98"/>
        <v>0</v>
      </c>
    </row>
    <row r="540" spans="1:13" s="2" customFormat="1" ht="60.75" customHeight="1" x14ac:dyDescent="0.25">
      <c r="A540" s="283" t="s">
        <v>680</v>
      </c>
      <c r="B540" s="284"/>
      <c r="C540" s="284"/>
      <c r="D540" s="284"/>
      <c r="E540" s="100"/>
      <c r="F540" s="285" t="s">
        <v>681</v>
      </c>
      <c r="G540" s="285"/>
      <c r="H540" s="285"/>
      <c r="I540" s="285"/>
      <c r="J540" s="286"/>
      <c r="K540" s="91"/>
      <c r="L540" s="50"/>
      <c r="M540" s="50"/>
    </row>
    <row r="541" spans="1:13" s="2" customFormat="1" ht="29.25" customHeight="1" x14ac:dyDescent="0.25">
      <c r="A541" s="6"/>
      <c r="B541" s="294" t="s">
        <v>1042</v>
      </c>
      <c r="C541" s="294"/>
      <c r="D541" s="294"/>
      <c r="E541"/>
      <c r="F541" s="166"/>
      <c r="G541" s="166"/>
      <c r="H541" s="166"/>
      <c r="I541" s="166"/>
      <c r="J541" s="158"/>
      <c r="K541" s="91"/>
      <c r="L541" s="50"/>
      <c r="M541" s="50"/>
    </row>
    <row r="542" spans="1:13" s="2" customFormat="1" ht="111.75" customHeight="1" x14ac:dyDescent="0.25">
      <c r="A542" s="5">
        <v>1</v>
      </c>
      <c r="B542" s="13"/>
      <c r="C542" s="24" t="s">
        <v>30</v>
      </c>
      <c r="D542" s="35" t="s">
        <v>232</v>
      </c>
      <c r="E542" s="27"/>
      <c r="F542" s="48"/>
      <c r="G542" s="97">
        <v>9785000335024</v>
      </c>
      <c r="H542" s="64">
        <v>26</v>
      </c>
      <c r="I542" s="70" t="s">
        <v>627</v>
      </c>
      <c r="J542" s="81">
        <v>100</v>
      </c>
      <c r="K542" s="103"/>
      <c r="L542" s="50">
        <f>K542*2.2/100</f>
        <v>0</v>
      </c>
      <c r="M542" s="50">
        <f>TRUNC(K542/J542,0)*J542</f>
        <v>0</v>
      </c>
    </row>
    <row r="543" spans="1:13" s="2" customFormat="1" ht="66.75" customHeight="1" x14ac:dyDescent="0.25">
      <c r="A543" s="118"/>
      <c r="B543" s="119"/>
      <c r="C543" s="120"/>
      <c r="D543" s="121" t="s">
        <v>1116</v>
      </c>
      <c r="E543" s="122"/>
      <c r="F543" s="123" t="s">
        <v>798</v>
      </c>
      <c r="G543" s="145"/>
      <c r="H543" s="124">
        <v>28.5</v>
      </c>
      <c r="I543" s="125" t="s">
        <v>627</v>
      </c>
      <c r="J543" s="107">
        <v>100</v>
      </c>
      <c r="K543" s="103"/>
      <c r="L543" s="50"/>
      <c r="M543" s="50"/>
    </row>
    <row r="544" spans="1:13" s="2" customFormat="1" ht="68.25" customHeight="1" x14ac:dyDescent="0.25">
      <c r="A544" s="118"/>
      <c r="B544" s="119"/>
      <c r="C544" s="120"/>
      <c r="D544" s="121" t="s">
        <v>1053</v>
      </c>
      <c r="E544" s="122"/>
      <c r="F544" s="123" t="s">
        <v>1052</v>
      </c>
      <c r="G544" s="145"/>
      <c r="H544" s="124">
        <v>28.5</v>
      </c>
      <c r="I544" s="125" t="s">
        <v>1097</v>
      </c>
      <c r="J544" s="107">
        <v>100</v>
      </c>
      <c r="K544" s="103"/>
      <c r="L544" s="50"/>
      <c r="M544" s="50"/>
    </row>
    <row r="545" spans="1:13" s="2" customFormat="1" ht="111.75" customHeight="1" x14ac:dyDescent="0.25">
      <c r="A545" s="5">
        <f>A542+1</f>
        <v>2</v>
      </c>
      <c r="B545" s="13" t="s">
        <v>15</v>
      </c>
      <c r="C545" s="24" t="s">
        <v>30</v>
      </c>
      <c r="D545" s="35" t="s">
        <v>235</v>
      </c>
      <c r="E545" s="43" t="s">
        <v>552</v>
      </c>
      <c r="F545" s="50"/>
      <c r="G545" s="97">
        <v>9785912822308</v>
      </c>
      <c r="H545" s="64">
        <v>26</v>
      </c>
      <c r="I545" s="70" t="s">
        <v>829</v>
      </c>
      <c r="J545" s="81">
        <v>100</v>
      </c>
      <c r="K545" s="103"/>
      <c r="L545" s="50">
        <f t="shared" ref="L545:L553" si="100">K545*2.2/100</f>
        <v>0</v>
      </c>
      <c r="M545" s="50">
        <f t="shared" ref="M545:M553" si="101">TRUNC(K545/J545,0)*J545</f>
        <v>0</v>
      </c>
    </row>
    <row r="546" spans="1:13" s="2" customFormat="1" ht="111.75" customHeight="1" x14ac:dyDescent="0.25">
      <c r="A546" s="5">
        <f>A545+1</f>
        <v>3</v>
      </c>
      <c r="B546" s="13"/>
      <c r="C546" s="24" t="s">
        <v>30</v>
      </c>
      <c r="D546" s="35" t="s">
        <v>988</v>
      </c>
      <c r="E546" s="43" t="s">
        <v>552</v>
      </c>
      <c r="F546" s="50"/>
      <c r="G546" s="97">
        <v>9785912823060</v>
      </c>
      <c r="H546" s="64">
        <v>26</v>
      </c>
      <c r="I546" s="70" t="s">
        <v>829</v>
      </c>
      <c r="J546" s="81">
        <v>100</v>
      </c>
      <c r="K546" s="103"/>
      <c r="L546" s="50">
        <f t="shared" si="100"/>
        <v>0</v>
      </c>
      <c r="M546" s="50">
        <f t="shared" si="101"/>
        <v>0</v>
      </c>
    </row>
    <row r="547" spans="1:13" s="2" customFormat="1" ht="111.75" customHeight="1" x14ac:dyDescent="0.25">
      <c r="A547" s="5">
        <f t="shared" ref="A547:A553" si="102">A546+1</f>
        <v>4</v>
      </c>
      <c r="B547" s="13"/>
      <c r="C547" s="24" t="s">
        <v>30</v>
      </c>
      <c r="D547" s="35" t="s">
        <v>745</v>
      </c>
      <c r="E547" s="27"/>
      <c r="F547" s="48"/>
      <c r="G547" s="97">
        <v>9785000335000</v>
      </c>
      <c r="H547" s="64">
        <v>26</v>
      </c>
      <c r="I547" s="70" t="s">
        <v>627</v>
      </c>
      <c r="J547" s="81">
        <v>100</v>
      </c>
      <c r="K547" s="103"/>
      <c r="L547" s="50">
        <f t="shared" si="100"/>
        <v>0</v>
      </c>
      <c r="M547" s="50">
        <f t="shared" si="101"/>
        <v>0</v>
      </c>
    </row>
    <row r="548" spans="1:13" s="2" customFormat="1" ht="111.75" customHeight="1" x14ac:dyDescent="0.25">
      <c r="A548" s="5">
        <f t="shared" si="102"/>
        <v>5</v>
      </c>
      <c r="B548" s="13" t="s">
        <v>15</v>
      </c>
      <c r="C548" s="23"/>
      <c r="D548" s="35" t="s">
        <v>88</v>
      </c>
      <c r="E548" s="43" t="s">
        <v>552</v>
      </c>
      <c r="F548" s="50"/>
      <c r="G548" s="97">
        <v>9785000336946</v>
      </c>
      <c r="H548" s="64">
        <v>26</v>
      </c>
      <c r="I548" s="70" t="s">
        <v>630</v>
      </c>
      <c r="J548" s="81">
        <v>100</v>
      </c>
      <c r="K548" s="103"/>
      <c r="L548" s="50">
        <f t="shared" si="100"/>
        <v>0</v>
      </c>
      <c r="M548" s="50">
        <f t="shared" si="101"/>
        <v>0</v>
      </c>
    </row>
    <row r="549" spans="1:13" s="2" customFormat="1" ht="111.75" customHeight="1" x14ac:dyDescent="0.25">
      <c r="A549" s="5">
        <f t="shared" si="102"/>
        <v>6</v>
      </c>
      <c r="B549" s="13" t="s">
        <v>15</v>
      </c>
      <c r="C549" s="24" t="s">
        <v>30</v>
      </c>
      <c r="D549" s="35" t="s">
        <v>238</v>
      </c>
      <c r="E549" s="48"/>
      <c r="F549" s="50"/>
      <c r="G549" s="97">
        <v>9785912821165</v>
      </c>
      <c r="H549" s="64">
        <v>26</v>
      </c>
      <c r="I549" s="70" t="s">
        <v>829</v>
      </c>
      <c r="J549" s="81">
        <v>100</v>
      </c>
      <c r="K549" s="103"/>
      <c r="L549" s="50">
        <f t="shared" si="100"/>
        <v>0</v>
      </c>
      <c r="M549" s="50">
        <f t="shared" si="101"/>
        <v>0</v>
      </c>
    </row>
    <row r="550" spans="1:13" s="2" customFormat="1" ht="111.75" customHeight="1" x14ac:dyDescent="0.25">
      <c r="A550" s="5">
        <f t="shared" si="102"/>
        <v>7</v>
      </c>
      <c r="B550" s="13"/>
      <c r="C550" s="24" t="s">
        <v>30</v>
      </c>
      <c r="D550" s="35" t="s">
        <v>240</v>
      </c>
      <c r="E550" s="43" t="s">
        <v>552</v>
      </c>
      <c r="F550" s="50"/>
      <c r="G550" s="97">
        <v>9785912821172</v>
      </c>
      <c r="H550" s="64">
        <v>26</v>
      </c>
      <c r="I550" s="70" t="s">
        <v>627</v>
      </c>
      <c r="J550" s="81">
        <v>100</v>
      </c>
      <c r="K550" s="103"/>
      <c r="L550" s="50">
        <f t="shared" si="100"/>
        <v>0</v>
      </c>
      <c r="M550" s="50">
        <f t="shared" si="101"/>
        <v>0</v>
      </c>
    </row>
    <row r="551" spans="1:13" s="2" customFormat="1" ht="111.75" customHeight="1" x14ac:dyDescent="0.25">
      <c r="A551" s="5">
        <f t="shared" si="102"/>
        <v>8</v>
      </c>
      <c r="B551" s="13" t="s">
        <v>15</v>
      </c>
      <c r="C551" s="24" t="s">
        <v>30</v>
      </c>
      <c r="D551" s="35" t="s">
        <v>242</v>
      </c>
      <c r="E551" s="48"/>
      <c r="F551" s="50"/>
      <c r="G551" s="97">
        <v>9785912828737</v>
      </c>
      <c r="H551" s="64">
        <v>26</v>
      </c>
      <c r="I551" s="70" t="s">
        <v>627</v>
      </c>
      <c r="J551" s="81">
        <v>100</v>
      </c>
      <c r="K551" s="103"/>
      <c r="L551" s="50">
        <f t="shared" si="100"/>
        <v>0</v>
      </c>
      <c r="M551" s="50">
        <f t="shared" si="101"/>
        <v>0</v>
      </c>
    </row>
    <row r="552" spans="1:13" s="2" customFormat="1" ht="111.75" customHeight="1" x14ac:dyDescent="0.25">
      <c r="A552" s="5">
        <f t="shared" si="102"/>
        <v>9</v>
      </c>
      <c r="B552" s="13"/>
      <c r="C552" s="24" t="s">
        <v>30</v>
      </c>
      <c r="D552" s="35" t="s">
        <v>244</v>
      </c>
      <c r="E552" s="43" t="s">
        <v>552</v>
      </c>
      <c r="F552" s="50"/>
      <c r="G552" s="97">
        <v>9785912822315</v>
      </c>
      <c r="H552" s="64">
        <v>26</v>
      </c>
      <c r="I552" s="70" t="s">
        <v>627</v>
      </c>
      <c r="J552" s="81">
        <v>100</v>
      </c>
      <c r="K552" s="103"/>
      <c r="L552" s="50">
        <f t="shared" si="100"/>
        <v>0</v>
      </c>
      <c r="M552" s="50">
        <f t="shared" si="101"/>
        <v>0</v>
      </c>
    </row>
    <row r="553" spans="1:13" s="2" customFormat="1" ht="111.75" customHeight="1" x14ac:dyDescent="0.25">
      <c r="A553" s="5">
        <f t="shared" si="102"/>
        <v>10</v>
      </c>
      <c r="B553" s="13"/>
      <c r="C553" s="24" t="s">
        <v>30</v>
      </c>
      <c r="D553" s="35" t="s">
        <v>747</v>
      </c>
      <c r="E553" s="27"/>
      <c r="F553" s="50"/>
      <c r="G553" s="97">
        <v>9785912828744</v>
      </c>
      <c r="H553" s="64">
        <v>26</v>
      </c>
      <c r="I553" s="70" t="s">
        <v>627</v>
      </c>
      <c r="J553" s="81">
        <v>100</v>
      </c>
      <c r="K553" s="103"/>
      <c r="L553" s="50">
        <f t="shared" si="100"/>
        <v>0</v>
      </c>
      <c r="M553" s="50">
        <f t="shared" si="101"/>
        <v>0</v>
      </c>
    </row>
    <row r="554" spans="1:13" s="2" customFormat="1" ht="56.25" customHeight="1" x14ac:dyDescent="0.25">
      <c r="A554" s="5"/>
      <c r="B554" s="13"/>
      <c r="C554" s="293" t="s">
        <v>1041</v>
      </c>
      <c r="D554" s="294"/>
      <c r="E554" s="100"/>
      <c r="F554" s="295" t="s">
        <v>681</v>
      </c>
      <c r="G554" s="285"/>
      <c r="H554" s="285"/>
      <c r="I554" s="285"/>
      <c r="J554" s="286"/>
      <c r="K554" s="91"/>
      <c r="L554" s="50"/>
      <c r="M554" s="50"/>
    </row>
    <row r="555" spans="1:13" s="2" customFormat="1" ht="111.75" customHeight="1" x14ac:dyDescent="0.25">
      <c r="A555" s="5">
        <f>A553+1</f>
        <v>11</v>
      </c>
      <c r="B555" s="13"/>
      <c r="C555" s="24" t="s">
        <v>30</v>
      </c>
      <c r="D555" s="35" t="s">
        <v>746</v>
      </c>
      <c r="E555" s="27"/>
      <c r="F555" s="50"/>
      <c r="G555" s="97">
        <v>9785912822346</v>
      </c>
      <c r="H555" s="64">
        <v>26</v>
      </c>
      <c r="I555" s="70" t="s">
        <v>627</v>
      </c>
      <c r="J555" s="81">
        <v>100</v>
      </c>
      <c r="K555" s="103"/>
      <c r="L555" s="50">
        <f>K555*2.2/100</f>
        <v>0</v>
      </c>
      <c r="M555" s="50">
        <f>TRUNC(K555/J555,0)*J555</f>
        <v>0</v>
      </c>
    </row>
    <row r="556" spans="1:13" s="2" customFormat="1" ht="111.75" customHeight="1" x14ac:dyDescent="0.25">
      <c r="A556" s="5">
        <f>A555+1</f>
        <v>12</v>
      </c>
      <c r="B556" s="13" t="s">
        <v>15</v>
      </c>
      <c r="C556" s="24" t="s">
        <v>30</v>
      </c>
      <c r="D556" s="35" t="s">
        <v>241</v>
      </c>
      <c r="E556" s="27"/>
      <c r="F556" s="50"/>
      <c r="G556" s="97">
        <v>9785912826092</v>
      </c>
      <c r="H556" s="64">
        <v>26</v>
      </c>
      <c r="I556" s="70" t="s">
        <v>629</v>
      </c>
      <c r="J556" s="81">
        <v>100</v>
      </c>
      <c r="K556" s="103"/>
      <c r="L556" s="50">
        <f>K556*2.2/100</f>
        <v>0</v>
      </c>
      <c r="M556" s="50">
        <f>TRUNC(K556/J556,0)*J556</f>
        <v>0</v>
      </c>
    </row>
    <row r="557" spans="1:13" s="2" customFormat="1" ht="58.5" customHeight="1" x14ac:dyDescent="0.25">
      <c r="A557" s="5"/>
      <c r="B557" s="13"/>
      <c r="C557" s="293" t="s">
        <v>1044</v>
      </c>
      <c r="D557" s="294"/>
      <c r="E557" s="100"/>
      <c r="F557" s="295" t="s">
        <v>681</v>
      </c>
      <c r="G557" s="296"/>
      <c r="H557" s="296"/>
      <c r="I557" s="296"/>
      <c r="J557" s="297"/>
      <c r="K557" s="103"/>
      <c r="L557" s="50"/>
      <c r="M557" s="50"/>
    </row>
    <row r="558" spans="1:13" s="2" customFormat="1" ht="111.75" customHeight="1" x14ac:dyDescent="0.25">
      <c r="A558" s="5">
        <v>13</v>
      </c>
      <c r="B558" s="13"/>
      <c r="C558" s="24" t="s">
        <v>30</v>
      </c>
      <c r="D558" s="35" t="s">
        <v>234</v>
      </c>
      <c r="E558" s="27"/>
      <c r="F558" s="48"/>
      <c r="G558" s="97">
        <v>9785912828713</v>
      </c>
      <c r="H558" s="64">
        <v>26</v>
      </c>
      <c r="I558" s="70" t="s">
        <v>627</v>
      </c>
      <c r="J558" s="81">
        <v>100</v>
      </c>
      <c r="K558" s="103"/>
      <c r="L558" s="50">
        <f t="shared" ref="L558:L564" si="103">K558*2.2/100</f>
        <v>0</v>
      </c>
      <c r="M558" s="50">
        <f t="shared" ref="M558:M564" si="104">TRUNC(K558/J558,0)*J558</f>
        <v>0</v>
      </c>
    </row>
    <row r="559" spans="1:13" s="2" customFormat="1" ht="111.75" customHeight="1" x14ac:dyDescent="0.25">
      <c r="A559" s="5">
        <f t="shared" ref="A559:A564" si="105">A558+1</f>
        <v>14</v>
      </c>
      <c r="B559" s="13" t="s">
        <v>15</v>
      </c>
      <c r="C559" s="24" t="s">
        <v>30</v>
      </c>
      <c r="D559" s="35" t="s">
        <v>231</v>
      </c>
      <c r="E559" s="43" t="s">
        <v>552</v>
      </c>
      <c r="F559" s="48"/>
      <c r="G559" s="97">
        <v>9785912828133</v>
      </c>
      <c r="H559" s="64">
        <v>26</v>
      </c>
      <c r="I559" s="70" t="s">
        <v>629</v>
      </c>
      <c r="J559" s="81">
        <v>100</v>
      </c>
      <c r="K559" s="103"/>
      <c r="L559" s="50">
        <f t="shared" si="103"/>
        <v>0</v>
      </c>
      <c r="M559" s="50">
        <f t="shared" si="104"/>
        <v>0</v>
      </c>
    </row>
    <row r="560" spans="1:13" s="2" customFormat="1" ht="111.75" customHeight="1" x14ac:dyDescent="0.25">
      <c r="A560" s="5">
        <f t="shared" si="105"/>
        <v>15</v>
      </c>
      <c r="B560" s="13"/>
      <c r="C560" s="24" t="s">
        <v>30</v>
      </c>
      <c r="D560" s="35" t="s">
        <v>127</v>
      </c>
      <c r="E560" s="43" t="s">
        <v>552</v>
      </c>
      <c r="F560" s="50"/>
      <c r="G560" s="97">
        <v>9785912824302</v>
      </c>
      <c r="H560" s="64">
        <v>26</v>
      </c>
      <c r="I560" s="70" t="s">
        <v>627</v>
      </c>
      <c r="J560" s="81">
        <v>100</v>
      </c>
      <c r="K560" s="103"/>
      <c r="L560" s="50">
        <f t="shared" si="103"/>
        <v>0</v>
      </c>
      <c r="M560" s="50">
        <f t="shared" si="104"/>
        <v>0</v>
      </c>
    </row>
    <row r="561" spans="1:13" s="2" customFormat="1" ht="111.75" customHeight="1" x14ac:dyDescent="0.25">
      <c r="A561" s="5">
        <f t="shared" si="105"/>
        <v>16</v>
      </c>
      <c r="B561" s="13"/>
      <c r="C561" s="24" t="s">
        <v>30</v>
      </c>
      <c r="D561" s="35" t="s">
        <v>93</v>
      </c>
      <c r="E561" s="43" t="s">
        <v>552</v>
      </c>
      <c r="F561" s="50"/>
      <c r="G561" s="97">
        <v>9785000336939</v>
      </c>
      <c r="H561" s="64">
        <v>26</v>
      </c>
      <c r="I561" s="70" t="s">
        <v>829</v>
      </c>
      <c r="J561" s="81">
        <v>100</v>
      </c>
      <c r="K561" s="103"/>
      <c r="L561" s="50">
        <f t="shared" si="103"/>
        <v>0</v>
      </c>
      <c r="M561" s="50">
        <f t="shared" si="104"/>
        <v>0</v>
      </c>
    </row>
    <row r="562" spans="1:13" s="2" customFormat="1" ht="111.75" customHeight="1" x14ac:dyDescent="0.25">
      <c r="A562" s="5">
        <f t="shared" si="105"/>
        <v>17</v>
      </c>
      <c r="B562" s="13" t="s">
        <v>15</v>
      </c>
      <c r="C562" s="24" t="s">
        <v>30</v>
      </c>
      <c r="D562" s="35" t="s">
        <v>243</v>
      </c>
      <c r="E562" s="43" t="s">
        <v>552</v>
      </c>
      <c r="F562" s="50"/>
      <c r="G562" s="97">
        <v>9785000335239</v>
      </c>
      <c r="H562" s="64">
        <v>26</v>
      </c>
      <c r="I562" s="70" t="s">
        <v>627</v>
      </c>
      <c r="J562" s="81">
        <v>100</v>
      </c>
      <c r="K562" s="103"/>
      <c r="L562" s="50">
        <f t="shared" si="103"/>
        <v>0</v>
      </c>
      <c r="M562" s="50">
        <f t="shared" si="104"/>
        <v>0</v>
      </c>
    </row>
    <row r="563" spans="1:13" s="2" customFormat="1" ht="111.75" customHeight="1" x14ac:dyDescent="0.25">
      <c r="A563" s="5">
        <f t="shared" si="105"/>
        <v>18</v>
      </c>
      <c r="B563" s="13" t="s">
        <v>15</v>
      </c>
      <c r="C563" s="24" t="s">
        <v>30</v>
      </c>
      <c r="D563" s="35" t="s">
        <v>245</v>
      </c>
      <c r="E563" s="43" t="s">
        <v>552</v>
      </c>
      <c r="F563" s="50"/>
      <c r="G563" s="97">
        <v>9785912828720</v>
      </c>
      <c r="H563" s="64">
        <v>26</v>
      </c>
      <c r="I563" s="70" t="s">
        <v>829</v>
      </c>
      <c r="J563" s="81">
        <v>100</v>
      </c>
      <c r="K563" s="103"/>
      <c r="L563" s="50">
        <f t="shared" si="103"/>
        <v>0</v>
      </c>
      <c r="M563" s="50">
        <f t="shared" si="104"/>
        <v>0</v>
      </c>
    </row>
    <row r="564" spans="1:13" s="2" customFormat="1" ht="86.45" customHeight="1" x14ac:dyDescent="0.25">
      <c r="A564" s="5">
        <f t="shared" si="105"/>
        <v>19</v>
      </c>
      <c r="B564" s="13" t="s">
        <v>15</v>
      </c>
      <c r="C564" s="24" t="s">
        <v>30</v>
      </c>
      <c r="D564" s="35" t="s">
        <v>246</v>
      </c>
      <c r="E564" s="43" t="s">
        <v>552</v>
      </c>
      <c r="F564" s="50"/>
      <c r="G564" s="97">
        <v>9785000335017</v>
      </c>
      <c r="H564" s="64">
        <v>26</v>
      </c>
      <c r="I564" s="70" t="s">
        <v>627</v>
      </c>
      <c r="J564" s="81">
        <v>100</v>
      </c>
      <c r="K564" s="105"/>
      <c r="L564" s="50">
        <f t="shared" si="103"/>
        <v>0</v>
      </c>
      <c r="M564" s="50">
        <f t="shared" si="104"/>
        <v>0</v>
      </c>
    </row>
    <row r="565" spans="1:13" s="2" customFormat="1" ht="71.25" customHeight="1" x14ac:dyDescent="0.25">
      <c r="A565" s="5"/>
      <c r="B565" s="13"/>
      <c r="C565" s="293" t="s">
        <v>1045</v>
      </c>
      <c r="D565" s="294"/>
      <c r="E565" s="173"/>
      <c r="F565" s="298" t="s">
        <v>681</v>
      </c>
      <c r="G565" s="285"/>
      <c r="H565" s="285"/>
      <c r="I565" s="285"/>
      <c r="J565" s="286"/>
      <c r="K565" s="109"/>
      <c r="L565" s="50"/>
      <c r="M565" s="50"/>
    </row>
    <row r="566" spans="1:13" s="2" customFormat="1" ht="111.75" customHeight="1" x14ac:dyDescent="0.25">
      <c r="A566" s="5">
        <f>A564+1</f>
        <v>20</v>
      </c>
      <c r="B566" s="13" t="s">
        <v>15</v>
      </c>
      <c r="C566" s="24" t="s">
        <v>30</v>
      </c>
      <c r="D566" s="35" t="s">
        <v>163</v>
      </c>
      <c r="E566" s="43" t="s">
        <v>552</v>
      </c>
      <c r="F566" s="48"/>
      <c r="G566" s="97">
        <v>9785912828157</v>
      </c>
      <c r="H566" s="64">
        <v>26</v>
      </c>
      <c r="I566" s="70" t="s">
        <v>829</v>
      </c>
      <c r="J566" s="81">
        <v>100</v>
      </c>
      <c r="K566" s="103"/>
      <c r="L566" s="50">
        <f t="shared" ref="L566:L574" si="106">K566*2.2/100</f>
        <v>0</v>
      </c>
      <c r="M566" s="50">
        <f t="shared" ref="M566:M574" si="107">TRUNC(K566/J566,0)*J566</f>
        <v>0</v>
      </c>
    </row>
    <row r="567" spans="1:13" s="2" customFormat="1" ht="111.75" customHeight="1" x14ac:dyDescent="0.25">
      <c r="A567" s="5">
        <f>A566+1</f>
        <v>21</v>
      </c>
      <c r="B567" s="13" t="s">
        <v>15</v>
      </c>
      <c r="C567" s="24" t="s">
        <v>30</v>
      </c>
      <c r="D567" s="35" t="s">
        <v>233</v>
      </c>
      <c r="E567" s="27"/>
      <c r="F567" s="48"/>
      <c r="G567" s="97">
        <v>9785912828140</v>
      </c>
      <c r="H567" s="64">
        <v>26</v>
      </c>
      <c r="I567" s="70" t="s">
        <v>1178</v>
      </c>
      <c r="J567" s="81">
        <v>100</v>
      </c>
      <c r="K567" s="103"/>
      <c r="L567" s="50">
        <f t="shared" si="106"/>
        <v>0</v>
      </c>
      <c r="M567" s="50">
        <f t="shared" si="107"/>
        <v>0</v>
      </c>
    </row>
    <row r="568" spans="1:13" s="2" customFormat="1" ht="111.75" customHeight="1" x14ac:dyDescent="0.25">
      <c r="A568" s="5">
        <f t="shared" ref="A568:A574" si="108">A567+1</f>
        <v>22</v>
      </c>
      <c r="B568" s="13" t="s">
        <v>15</v>
      </c>
      <c r="C568" s="24" t="s">
        <v>30</v>
      </c>
      <c r="D568" s="35" t="s">
        <v>236</v>
      </c>
      <c r="E568" s="43" t="s">
        <v>552</v>
      </c>
      <c r="F568" s="48"/>
      <c r="G568" s="97">
        <v>9785912822339</v>
      </c>
      <c r="H568" s="64">
        <v>26</v>
      </c>
      <c r="I568" s="70" t="s">
        <v>1178</v>
      </c>
      <c r="J568" s="81">
        <v>100</v>
      </c>
      <c r="K568" s="103"/>
      <c r="L568" s="50">
        <f t="shared" si="106"/>
        <v>0</v>
      </c>
      <c r="M568" s="50">
        <f t="shared" si="107"/>
        <v>0</v>
      </c>
    </row>
    <row r="569" spans="1:13" s="2" customFormat="1" ht="111.75" customHeight="1" x14ac:dyDescent="0.25">
      <c r="A569" s="5">
        <f t="shared" si="108"/>
        <v>23</v>
      </c>
      <c r="B569" s="13"/>
      <c r="C569" s="24" t="s">
        <v>30</v>
      </c>
      <c r="D569" s="35" t="s">
        <v>103</v>
      </c>
      <c r="E569" s="43" t="s">
        <v>552</v>
      </c>
      <c r="F569" s="50"/>
      <c r="G569" s="97">
        <v>9785912826818</v>
      </c>
      <c r="H569" s="64">
        <v>26</v>
      </c>
      <c r="I569" s="70" t="s">
        <v>829</v>
      </c>
      <c r="J569" s="81">
        <v>100</v>
      </c>
      <c r="K569" s="103"/>
      <c r="L569" s="50">
        <f t="shared" si="106"/>
        <v>0</v>
      </c>
      <c r="M569" s="50">
        <f t="shared" si="107"/>
        <v>0</v>
      </c>
    </row>
    <row r="570" spans="1:13" s="2" customFormat="1" ht="111.75" customHeight="1" x14ac:dyDescent="0.25">
      <c r="A570" s="5">
        <f t="shared" si="108"/>
        <v>24</v>
      </c>
      <c r="B570" s="13"/>
      <c r="C570" s="24" t="s">
        <v>30</v>
      </c>
      <c r="D570" s="35" t="s">
        <v>1008</v>
      </c>
      <c r="E570" s="48"/>
      <c r="F570" s="50"/>
      <c r="G570" s="97">
        <v>9785912820168</v>
      </c>
      <c r="H570" s="64">
        <v>26</v>
      </c>
      <c r="I570" s="70" t="s">
        <v>829</v>
      </c>
      <c r="J570" s="81">
        <v>100</v>
      </c>
      <c r="K570" s="103"/>
      <c r="L570" s="50">
        <f t="shared" si="106"/>
        <v>0</v>
      </c>
      <c r="M570" s="50">
        <f t="shared" si="107"/>
        <v>0</v>
      </c>
    </row>
    <row r="571" spans="1:13" s="2" customFormat="1" ht="111.75" customHeight="1" x14ac:dyDescent="0.25">
      <c r="A571" s="5">
        <f t="shared" si="108"/>
        <v>25</v>
      </c>
      <c r="B571" s="13"/>
      <c r="C571" s="24" t="s">
        <v>30</v>
      </c>
      <c r="D571" s="35" t="s">
        <v>170</v>
      </c>
      <c r="E571" s="27"/>
      <c r="F571" s="50"/>
      <c r="G571" s="97">
        <v>9785000335246</v>
      </c>
      <c r="H571" s="64">
        <v>26</v>
      </c>
      <c r="I571" s="70" t="s">
        <v>829</v>
      </c>
      <c r="J571" s="81">
        <v>100</v>
      </c>
      <c r="K571" s="103"/>
      <c r="L571" s="50">
        <f t="shared" si="106"/>
        <v>0</v>
      </c>
      <c r="M571" s="50">
        <f t="shared" si="107"/>
        <v>0</v>
      </c>
    </row>
    <row r="572" spans="1:13" s="2" customFormat="1" ht="111.75" customHeight="1" x14ac:dyDescent="0.25">
      <c r="A572" s="5">
        <f t="shared" si="108"/>
        <v>26</v>
      </c>
      <c r="B572" s="13"/>
      <c r="C572" s="24" t="s">
        <v>30</v>
      </c>
      <c r="D572" s="35" t="s">
        <v>237</v>
      </c>
      <c r="E572" s="27"/>
      <c r="F572" s="50"/>
      <c r="G572" s="97">
        <v>9785912826825</v>
      </c>
      <c r="H572" s="64">
        <v>26</v>
      </c>
      <c r="I572" s="70" t="s">
        <v>627</v>
      </c>
      <c r="J572" s="81">
        <v>100</v>
      </c>
      <c r="K572" s="103"/>
      <c r="L572" s="50">
        <f t="shared" si="106"/>
        <v>0</v>
      </c>
      <c r="M572" s="50">
        <f t="shared" si="107"/>
        <v>0</v>
      </c>
    </row>
    <row r="573" spans="1:13" s="2" customFormat="1" ht="111.75" customHeight="1" x14ac:dyDescent="0.25">
      <c r="A573" s="5">
        <f t="shared" si="108"/>
        <v>27</v>
      </c>
      <c r="B573" s="13"/>
      <c r="C573" s="24" t="s">
        <v>30</v>
      </c>
      <c r="D573" s="35" t="s">
        <v>514</v>
      </c>
      <c r="E573" s="48"/>
      <c r="F573" s="50"/>
      <c r="G573" s="97">
        <v>9785912826474</v>
      </c>
      <c r="H573" s="64">
        <v>26</v>
      </c>
      <c r="I573" s="70" t="s">
        <v>627</v>
      </c>
      <c r="J573" s="81">
        <v>100</v>
      </c>
      <c r="K573" s="103"/>
      <c r="L573" s="50">
        <f t="shared" si="106"/>
        <v>0</v>
      </c>
      <c r="M573" s="50">
        <f t="shared" si="107"/>
        <v>0</v>
      </c>
    </row>
    <row r="574" spans="1:13" s="9" customFormat="1" ht="111.75" customHeight="1" x14ac:dyDescent="0.25">
      <c r="A574" s="5">
        <f t="shared" si="108"/>
        <v>28</v>
      </c>
      <c r="B574" s="13"/>
      <c r="C574" s="24" t="s">
        <v>30</v>
      </c>
      <c r="D574" s="35" t="s">
        <v>239</v>
      </c>
      <c r="E574" s="43" t="s">
        <v>552</v>
      </c>
      <c r="F574" s="50"/>
      <c r="G574" s="97">
        <v>9785000336243</v>
      </c>
      <c r="H574" s="64">
        <v>26</v>
      </c>
      <c r="I574" s="70" t="s">
        <v>829</v>
      </c>
      <c r="J574" s="81">
        <v>100</v>
      </c>
      <c r="K574" s="103"/>
      <c r="L574" s="50">
        <f t="shared" si="106"/>
        <v>0</v>
      </c>
      <c r="M574" s="50">
        <f t="shared" si="107"/>
        <v>0</v>
      </c>
    </row>
    <row r="575" spans="1:13" s="96" customFormat="1" ht="43.9" customHeight="1" x14ac:dyDescent="0.25">
      <c r="A575" s="288" t="s">
        <v>682</v>
      </c>
      <c r="B575" s="289"/>
      <c r="C575" s="289"/>
      <c r="D575" s="289"/>
      <c r="E575" s="289"/>
      <c r="F575" s="289"/>
      <c r="G575" s="289"/>
      <c r="H575" s="289"/>
      <c r="I575" s="289"/>
      <c r="J575" s="290"/>
      <c r="K575" s="91"/>
      <c r="L575" s="50"/>
      <c r="M575" s="50"/>
    </row>
    <row r="576" spans="1:13" s="9" customFormat="1" ht="55.5" customHeight="1" x14ac:dyDescent="0.25">
      <c r="A576" s="283" t="s">
        <v>683</v>
      </c>
      <c r="B576" s="284"/>
      <c r="C576" s="284"/>
      <c r="D576" s="284"/>
      <c r="E576"/>
      <c r="F576" s="285" t="s">
        <v>684</v>
      </c>
      <c r="G576" s="285"/>
      <c r="H576" s="285"/>
      <c r="I576" s="285"/>
      <c r="J576" s="286"/>
      <c r="K576" s="91"/>
      <c r="L576" s="192"/>
      <c r="M576" s="50"/>
    </row>
    <row r="577" spans="1:13" s="2" customFormat="1" ht="101.25" customHeight="1" x14ac:dyDescent="0.25">
      <c r="A577" s="7">
        <v>1</v>
      </c>
      <c r="B577" s="13"/>
      <c r="C577" s="23"/>
      <c r="D577" s="35" t="s">
        <v>247</v>
      </c>
      <c r="E577" s="27"/>
      <c r="F577" s="47" t="s">
        <v>573</v>
      </c>
      <c r="G577" s="97">
        <v>9785912828911</v>
      </c>
      <c r="H577" s="64">
        <v>430</v>
      </c>
      <c r="I577" s="70" t="s">
        <v>632</v>
      </c>
      <c r="J577" s="82">
        <v>10</v>
      </c>
      <c r="K577" s="86"/>
      <c r="L577" s="192">
        <f>K577*4.3/10</f>
        <v>0</v>
      </c>
      <c r="M577" s="50">
        <f>TRUNC(K577/J577,0)*J577</f>
        <v>0</v>
      </c>
    </row>
    <row r="578" spans="1:13" s="2" customFormat="1" ht="44.25" customHeight="1" x14ac:dyDescent="0.25">
      <c r="A578" s="283" t="s">
        <v>685</v>
      </c>
      <c r="B578" s="284"/>
      <c r="C578" s="284"/>
      <c r="D578" s="284"/>
      <c r="E578" s="100"/>
      <c r="F578" s="285" t="s">
        <v>1139</v>
      </c>
      <c r="G578" s="285"/>
      <c r="H578" s="285"/>
      <c r="I578" s="285"/>
      <c r="J578" s="286"/>
      <c r="K578" s="109"/>
      <c r="L578" s="50"/>
      <c r="M578" s="50"/>
    </row>
    <row r="579" spans="1:13" s="2" customFormat="1" ht="111.75" customHeight="1" x14ac:dyDescent="0.25">
      <c r="A579" s="5">
        <v>1</v>
      </c>
      <c r="B579" s="13"/>
      <c r="C579" s="24" t="s">
        <v>30</v>
      </c>
      <c r="D579" s="34" t="s">
        <v>248</v>
      </c>
      <c r="E579" s="27"/>
      <c r="F579" s="47" t="s">
        <v>574</v>
      </c>
      <c r="G579" s="144">
        <v>9785000337080</v>
      </c>
      <c r="H579" s="63">
        <v>55</v>
      </c>
      <c r="I579" s="71" t="s">
        <v>829</v>
      </c>
      <c r="J579" s="81">
        <v>50</v>
      </c>
      <c r="K579" s="88"/>
      <c r="L579" s="50">
        <f t="shared" ref="L579:L600" si="109">K579*3/50</f>
        <v>0</v>
      </c>
      <c r="M579" s="50">
        <f>TRUNC(K579/J579,0)*J579</f>
        <v>0</v>
      </c>
    </row>
    <row r="580" spans="1:13" s="2" customFormat="1" ht="111.75" customHeight="1" x14ac:dyDescent="0.25">
      <c r="A580" s="5">
        <f>A579+1</f>
        <v>2</v>
      </c>
      <c r="B580" s="13"/>
      <c r="C580" s="98" t="s">
        <v>29</v>
      </c>
      <c r="D580" s="34" t="s">
        <v>1135</v>
      </c>
      <c r="E580" s="27"/>
      <c r="F580" s="47" t="s">
        <v>574</v>
      </c>
      <c r="G580" s="144">
        <v>9785000338599</v>
      </c>
      <c r="H580" s="63">
        <v>55</v>
      </c>
      <c r="I580" s="71" t="s">
        <v>1163</v>
      </c>
      <c r="J580" s="81">
        <v>50</v>
      </c>
      <c r="K580" s="88"/>
      <c r="L580" s="50">
        <f t="shared" si="109"/>
        <v>0</v>
      </c>
      <c r="M580" s="50"/>
    </row>
    <row r="581" spans="1:13" s="2" customFormat="1" ht="111.75" customHeight="1" x14ac:dyDescent="0.25">
      <c r="A581" s="5">
        <f t="shared" ref="A581:A600" si="110">A580+1</f>
        <v>3</v>
      </c>
      <c r="B581" s="138"/>
      <c r="C581" s="24" t="s">
        <v>30</v>
      </c>
      <c r="D581" s="34" t="s">
        <v>249</v>
      </c>
      <c r="E581" s="27"/>
      <c r="F581" s="47" t="s">
        <v>574</v>
      </c>
      <c r="G581" s="144">
        <v>9785000337097</v>
      </c>
      <c r="H581" s="63">
        <v>55</v>
      </c>
      <c r="I581" s="71" t="s">
        <v>829</v>
      </c>
      <c r="J581" s="81">
        <v>50</v>
      </c>
      <c r="K581" s="105"/>
      <c r="L581" s="50">
        <f t="shared" si="109"/>
        <v>0</v>
      </c>
      <c r="M581" s="50">
        <f t="shared" ref="M581:M600" si="111">TRUNC(K581/J581,0)*J581</f>
        <v>0</v>
      </c>
    </row>
    <row r="582" spans="1:13" s="2" customFormat="1" ht="111.75" customHeight="1" x14ac:dyDescent="0.25">
      <c r="A582" s="5">
        <f t="shared" si="110"/>
        <v>4</v>
      </c>
      <c r="B582" s="13"/>
      <c r="C582" s="24" t="s">
        <v>30</v>
      </c>
      <c r="D582" s="34" t="s">
        <v>832</v>
      </c>
      <c r="E582" s="27"/>
      <c r="F582" s="47" t="s">
        <v>574</v>
      </c>
      <c r="G582" s="144">
        <v>9785000337103</v>
      </c>
      <c r="H582" s="63">
        <v>55</v>
      </c>
      <c r="I582" s="71" t="s">
        <v>627</v>
      </c>
      <c r="J582" s="81">
        <v>50</v>
      </c>
      <c r="K582" s="105"/>
      <c r="L582" s="50">
        <f t="shared" si="109"/>
        <v>0</v>
      </c>
      <c r="M582" s="50">
        <f t="shared" si="111"/>
        <v>0</v>
      </c>
    </row>
    <row r="583" spans="1:13" s="2" customFormat="1" ht="111.75" customHeight="1" x14ac:dyDescent="0.25">
      <c r="A583" s="5">
        <f t="shared" si="110"/>
        <v>5</v>
      </c>
      <c r="B583" s="13"/>
      <c r="C583" s="27"/>
      <c r="D583" s="34" t="s">
        <v>250</v>
      </c>
      <c r="E583" s="27"/>
      <c r="F583" s="47" t="s">
        <v>574</v>
      </c>
      <c r="G583" s="144">
        <v>9785000337110</v>
      </c>
      <c r="H583" s="63">
        <v>55</v>
      </c>
      <c r="I583" s="71" t="s">
        <v>629</v>
      </c>
      <c r="J583" s="81">
        <v>50</v>
      </c>
      <c r="K583" s="88"/>
      <c r="L583" s="50">
        <f t="shared" si="109"/>
        <v>0</v>
      </c>
      <c r="M583" s="50">
        <f t="shared" si="111"/>
        <v>0</v>
      </c>
    </row>
    <row r="584" spans="1:13" s="2" customFormat="1" ht="111.75" customHeight="1" x14ac:dyDescent="0.25">
      <c r="A584" s="5">
        <f t="shared" si="110"/>
        <v>6</v>
      </c>
      <c r="B584" s="13"/>
      <c r="C584" s="24" t="s">
        <v>30</v>
      </c>
      <c r="D584" s="34" t="s">
        <v>1009</v>
      </c>
      <c r="E584" s="27"/>
      <c r="F584" s="47" t="s">
        <v>574</v>
      </c>
      <c r="G584" s="144">
        <v>9785000337158</v>
      </c>
      <c r="H584" s="63">
        <v>55</v>
      </c>
      <c r="I584" s="71" t="s">
        <v>829</v>
      </c>
      <c r="J584" s="81">
        <v>50</v>
      </c>
      <c r="K584" s="88"/>
      <c r="L584" s="50">
        <f t="shared" si="109"/>
        <v>0</v>
      </c>
      <c r="M584" s="50">
        <f t="shared" si="111"/>
        <v>0</v>
      </c>
    </row>
    <row r="585" spans="1:13" s="2" customFormat="1" ht="111.75" customHeight="1" x14ac:dyDescent="0.25">
      <c r="A585" s="5">
        <f t="shared" si="110"/>
        <v>7</v>
      </c>
      <c r="B585" s="13"/>
      <c r="C585" s="27"/>
      <c r="D585" s="34" t="s">
        <v>251</v>
      </c>
      <c r="E585" s="27"/>
      <c r="F585" s="47" t="s">
        <v>574</v>
      </c>
      <c r="G585" s="144">
        <v>9785000337141</v>
      </c>
      <c r="H585" s="63">
        <v>55</v>
      </c>
      <c r="I585" s="71" t="s">
        <v>629</v>
      </c>
      <c r="J585" s="81">
        <v>50</v>
      </c>
      <c r="K585" s="88"/>
      <c r="L585" s="50">
        <f t="shared" si="109"/>
        <v>0</v>
      </c>
      <c r="M585" s="50">
        <f t="shared" si="111"/>
        <v>0</v>
      </c>
    </row>
    <row r="586" spans="1:13" s="2" customFormat="1" ht="111.75" customHeight="1" x14ac:dyDescent="0.25">
      <c r="A586" s="5">
        <f t="shared" si="110"/>
        <v>8</v>
      </c>
      <c r="B586" s="13"/>
      <c r="C586" s="138"/>
      <c r="D586" s="34" t="s">
        <v>955</v>
      </c>
      <c r="E586" s="27"/>
      <c r="F586" s="47" t="s">
        <v>574</v>
      </c>
      <c r="G586" s="144">
        <v>9785000338582</v>
      </c>
      <c r="H586" s="63">
        <v>55</v>
      </c>
      <c r="I586" s="71" t="s">
        <v>829</v>
      </c>
      <c r="J586" s="81">
        <v>50</v>
      </c>
      <c r="K586" s="88"/>
      <c r="L586" s="50">
        <f t="shared" si="109"/>
        <v>0</v>
      </c>
      <c r="M586" s="50">
        <f t="shared" si="111"/>
        <v>0</v>
      </c>
    </row>
    <row r="587" spans="1:13" s="2" customFormat="1" ht="111.75" customHeight="1" x14ac:dyDescent="0.25">
      <c r="A587" s="5">
        <f t="shared" si="110"/>
        <v>9</v>
      </c>
      <c r="B587" s="13"/>
      <c r="C587" s="24" t="s">
        <v>30</v>
      </c>
      <c r="D587" s="34" t="s">
        <v>252</v>
      </c>
      <c r="E587" s="27"/>
      <c r="F587" s="47" t="s">
        <v>574</v>
      </c>
      <c r="G587" s="144">
        <v>9785000337134</v>
      </c>
      <c r="H587" s="63">
        <v>55</v>
      </c>
      <c r="I587" s="71" t="s">
        <v>829</v>
      </c>
      <c r="J587" s="81">
        <v>50</v>
      </c>
      <c r="K587" s="88"/>
      <c r="L587" s="50">
        <f t="shared" si="109"/>
        <v>0</v>
      </c>
      <c r="M587" s="50">
        <f t="shared" si="111"/>
        <v>0</v>
      </c>
    </row>
    <row r="588" spans="1:13" s="2" customFormat="1" ht="111.75" customHeight="1" x14ac:dyDescent="0.25">
      <c r="A588" s="5">
        <f t="shared" si="110"/>
        <v>10</v>
      </c>
      <c r="B588" s="13"/>
      <c r="C588" s="24" t="s">
        <v>30</v>
      </c>
      <c r="D588" s="34" t="s">
        <v>253</v>
      </c>
      <c r="E588" s="27"/>
      <c r="F588" s="47" t="s">
        <v>574</v>
      </c>
      <c r="G588" s="144">
        <v>9785000337127</v>
      </c>
      <c r="H588" s="63">
        <v>55</v>
      </c>
      <c r="I588" s="71" t="s">
        <v>829</v>
      </c>
      <c r="J588" s="81">
        <v>50</v>
      </c>
      <c r="K588" s="86"/>
      <c r="L588" s="50">
        <f t="shared" si="109"/>
        <v>0</v>
      </c>
      <c r="M588" s="50">
        <f t="shared" si="111"/>
        <v>0</v>
      </c>
    </row>
    <row r="589" spans="1:13" s="2" customFormat="1" ht="111.75" customHeight="1" x14ac:dyDescent="0.25">
      <c r="A589" s="5">
        <f t="shared" si="110"/>
        <v>11</v>
      </c>
      <c r="B589" s="13"/>
      <c r="C589" s="138"/>
      <c r="D589" s="34" t="s">
        <v>954</v>
      </c>
      <c r="E589" s="27"/>
      <c r="F589" s="47" t="s">
        <v>574</v>
      </c>
      <c r="G589" s="144">
        <v>9785000338575</v>
      </c>
      <c r="H589" s="63">
        <v>55</v>
      </c>
      <c r="I589" s="71" t="s">
        <v>829</v>
      </c>
      <c r="J589" s="81">
        <v>50</v>
      </c>
      <c r="K589" s="86"/>
      <c r="L589" s="50">
        <f t="shared" si="109"/>
        <v>0</v>
      </c>
      <c r="M589" s="50">
        <f t="shared" si="111"/>
        <v>0</v>
      </c>
    </row>
    <row r="590" spans="1:13" s="2" customFormat="1" ht="111.75" customHeight="1" x14ac:dyDescent="0.25">
      <c r="A590" s="5">
        <f t="shared" si="110"/>
        <v>12</v>
      </c>
      <c r="B590" s="13"/>
      <c r="C590" s="138"/>
      <c r="D590" s="34" t="s">
        <v>953</v>
      </c>
      <c r="E590" s="27"/>
      <c r="F590" s="47" t="s">
        <v>574</v>
      </c>
      <c r="G590" s="144">
        <v>9785000338568</v>
      </c>
      <c r="H590" s="63">
        <v>55</v>
      </c>
      <c r="I590" s="71" t="s">
        <v>829</v>
      </c>
      <c r="J590" s="81">
        <v>50</v>
      </c>
      <c r="K590" s="86"/>
      <c r="L590" s="50">
        <f t="shared" si="109"/>
        <v>0</v>
      </c>
      <c r="M590" s="50">
        <f t="shared" si="111"/>
        <v>0</v>
      </c>
    </row>
    <row r="591" spans="1:13" s="2" customFormat="1" ht="111.75" customHeight="1" x14ac:dyDescent="0.25">
      <c r="A591" s="5">
        <f t="shared" si="110"/>
        <v>13</v>
      </c>
      <c r="B591" s="13"/>
      <c r="C591" s="24" t="s">
        <v>30</v>
      </c>
      <c r="D591" s="34" t="s">
        <v>254</v>
      </c>
      <c r="E591" s="27"/>
      <c r="F591" s="47" t="s">
        <v>574</v>
      </c>
      <c r="G591" s="144">
        <v>9785000336953</v>
      </c>
      <c r="H591" s="63">
        <v>55</v>
      </c>
      <c r="I591" s="71" t="s">
        <v>829</v>
      </c>
      <c r="J591" s="81">
        <v>50</v>
      </c>
      <c r="K591" s="103"/>
      <c r="L591" s="50">
        <f t="shared" si="109"/>
        <v>0</v>
      </c>
      <c r="M591" s="50">
        <f t="shared" si="111"/>
        <v>0</v>
      </c>
    </row>
    <row r="592" spans="1:13" s="2" customFormat="1" ht="111.75" customHeight="1" x14ac:dyDescent="0.25">
      <c r="A592" s="5">
        <f t="shared" si="110"/>
        <v>14</v>
      </c>
      <c r="B592" s="13"/>
      <c r="C592" s="24" t="s">
        <v>30</v>
      </c>
      <c r="D592" s="34" t="s">
        <v>255</v>
      </c>
      <c r="E592" s="27"/>
      <c r="F592" s="47" t="s">
        <v>574</v>
      </c>
      <c r="G592" s="144">
        <v>9785000336960</v>
      </c>
      <c r="H592" s="63">
        <v>55</v>
      </c>
      <c r="I592" s="71" t="s">
        <v>1163</v>
      </c>
      <c r="J592" s="81">
        <v>50</v>
      </c>
      <c r="K592" s="103"/>
      <c r="L592" s="50">
        <f t="shared" si="109"/>
        <v>0</v>
      </c>
      <c r="M592" s="50">
        <f t="shared" si="111"/>
        <v>0</v>
      </c>
    </row>
    <row r="593" spans="1:13" s="2" customFormat="1" ht="111.75" customHeight="1" x14ac:dyDescent="0.25">
      <c r="A593" s="5">
        <f t="shared" si="110"/>
        <v>15</v>
      </c>
      <c r="B593" s="13"/>
      <c r="C593" s="24" t="s">
        <v>30</v>
      </c>
      <c r="D593" s="34" t="s">
        <v>256</v>
      </c>
      <c r="E593" s="27"/>
      <c r="F593" s="47" t="s">
        <v>574</v>
      </c>
      <c r="G593" s="144">
        <v>9785000336977</v>
      </c>
      <c r="H593" s="63">
        <v>55</v>
      </c>
      <c r="I593" s="71" t="s">
        <v>829</v>
      </c>
      <c r="J593" s="81">
        <v>50</v>
      </c>
      <c r="K593" s="103"/>
      <c r="L593" s="50">
        <f t="shared" si="109"/>
        <v>0</v>
      </c>
      <c r="M593" s="50">
        <f t="shared" si="111"/>
        <v>0</v>
      </c>
    </row>
    <row r="594" spans="1:13" s="2" customFormat="1" ht="111.75" customHeight="1" x14ac:dyDescent="0.25">
      <c r="A594" s="5">
        <f t="shared" si="110"/>
        <v>16</v>
      </c>
      <c r="B594" s="13"/>
      <c r="C594" s="24" t="s">
        <v>30</v>
      </c>
      <c r="D594" s="34" t="s">
        <v>257</v>
      </c>
      <c r="E594" s="27"/>
      <c r="F594" s="47" t="s">
        <v>574</v>
      </c>
      <c r="G594" s="144">
        <v>9785000337028</v>
      </c>
      <c r="H594" s="63">
        <v>55</v>
      </c>
      <c r="I594" s="71" t="s">
        <v>627</v>
      </c>
      <c r="J594" s="81">
        <v>50</v>
      </c>
      <c r="K594" s="103"/>
      <c r="L594" s="50">
        <f t="shared" si="109"/>
        <v>0</v>
      </c>
      <c r="M594" s="50">
        <f t="shared" si="111"/>
        <v>0</v>
      </c>
    </row>
    <row r="595" spans="1:13" s="2" customFormat="1" ht="111.75" customHeight="1" x14ac:dyDescent="0.25">
      <c r="A595" s="5">
        <f t="shared" si="110"/>
        <v>17</v>
      </c>
      <c r="B595" s="13"/>
      <c r="C595" s="24" t="s">
        <v>30</v>
      </c>
      <c r="D595" s="34" t="s">
        <v>258</v>
      </c>
      <c r="E595" s="27"/>
      <c r="F595" s="47" t="s">
        <v>574</v>
      </c>
      <c r="G595" s="144">
        <v>9785000337035</v>
      </c>
      <c r="H595" s="63">
        <v>55</v>
      </c>
      <c r="I595" s="71" t="s">
        <v>829</v>
      </c>
      <c r="J595" s="81">
        <v>50</v>
      </c>
      <c r="K595" s="86"/>
      <c r="L595" s="50">
        <f t="shared" si="109"/>
        <v>0</v>
      </c>
      <c r="M595" s="50">
        <f t="shared" si="111"/>
        <v>0</v>
      </c>
    </row>
    <row r="596" spans="1:13" s="2" customFormat="1" ht="111.75" customHeight="1" x14ac:dyDescent="0.25">
      <c r="A596" s="5">
        <f t="shared" si="110"/>
        <v>18</v>
      </c>
      <c r="B596" s="13"/>
      <c r="C596" s="24" t="s">
        <v>30</v>
      </c>
      <c r="D596" s="34" t="s">
        <v>813</v>
      </c>
      <c r="E596" s="27"/>
      <c r="F596" s="47" t="s">
        <v>574</v>
      </c>
      <c r="G596" s="144">
        <v>9785000336984</v>
      </c>
      <c r="H596" s="63">
        <v>55</v>
      </c>
      <c r="I596" s="71" t="s">
        <v>627</v>
      </c>
      <c r="J596" s="81">
        <v>50</v>
      </c>
      <c r="K596" s="86"/>
      <c r="L596" s="50">
        <f t="shared" si="109"/>
        <v>0</v>
      </c>
      <c r="M596" s="50">
        <f t="shared" si="111"/>
        <v>0</v>
      </c>
    </row>
    <row r="597" spans="1:13" s="2" customFormat="1" ht="111.75" customHeight="1" x14ac:dyDescent="0.25">
      <c r="A597" s="5">
        <f t="shared" si="110"/>
        <v>19</v>
      </c>
      <c r="B597" s="13"/>
      <c r="C597" s="98" t="s">
        <v>29</v>
      </c>
      <c r="D597" s="34" t="s">
        <v>1133</v>
      </c>
      <c r="E597" s="27"/>
      <c r="F597" s="47" t="s">
        <v>574</v>
      </c>
      <c r="G597" s="144">
        <v>9785000339084</v>
      </c>
      <c r="H597" s="63">
        <v>55</v>
      </c>
      <c r="I597" s="71" t="s">
        <v>1163</v>
      </c>
      <c r="J597" s="81">
        <v>50</v>
      </c>
      <c r="K597" s="86"/>
      <c r="L597" s="50">
        <f t="shared" si="109"/>
        <v>0</v>
      </c>
      <c r="M597" s="50">
        <f t="shared" si="111"/>
        <v>0</v>
      </c>
    </row>
    <row r="598" spans="1:13" s="2" customFormat="1" ht="111.75" customHeight="1" x14ac:dyDescent="0.25">
      <c r="A598" s="5">
        <f t="shared" si="110"/>
        <v>20</v>
      </c>
      <c r="B598" s="13"/>
      <c r="C598" s="98" t="s">
        <v>29</v>
      </c>
      <c r="D598" s="34" t="s">
        <v>1134</v>
      </c>
      <c r="E598" s="27"/>
      <c r="F598" s="47" t="s">
        <v>574</v>
      </c>
      <c r="G598" s="144">
        <v>9785000339091</v>
      </c>
      <c r="H598" s="63">
        <v>55</v>
      </c>
      <c r="I598" s="71" t="s">
        <v>1163</v>
      </c>
      <c r="J598" s="81">
        <v>50</v>
      </c>
      <c r="K598" s="86"/>
      <c r="L598" s="50">
        <f t="shared" si="109"/>
        <v>0</v>
      </c>
      <c r="M598" s="50">
        <f t="shared" si="111"/>
        <v>0</v>
      </c>
    </row>
    <row r="599" spans="1:13" s="9" customFormat="1" ht="111.75" customHeight="1" x14ac:dyDescent="0.25">
      <c r="A599" s="5">
        <f t="shared" si="110"/>
        <v>21</v>
      </c>
      <c r="B599" s="13"/>
      <c r="C599" s="27"/>
      <c r="D599" s="34" t="s">
        <v>259</v>
      </c>
      <c r="E599" s="27"/>
      <c r="F599" s="47" t="s">
        <v>574</v>
      </c>
      <c r="G599" s="144">
        <v>9785000337011</v>
      </c>
      <c r="H599" s="63">
        <v>55</v>
      </c>
      <c r="I599" s="71" t="s">
        <v>629</v>
      </c>
      <c r="J599" s="81">
        <v>50</v>
      </c>
      <c r="K599" s="86"/>
      <c r="L599" s="50">
        <f t="shared" si="109"/>
        <v>0</v>
      </c>
      <c r="M599" s="50">
        <f t="shared" si="111"/>
        <v>0</v>
      </c>
    </row>
    <row r="600" spans="1:13" s="9" customFormat="1" ht="111.75" customHeight="1" x14ac:dyDescent="0.25">
      <c r="A600" s="5">
        <f t="shared" si="110"/>
        <v>22</v>
      </c>
      <c r="B600" s="13"/>
      <c r="C600" s="24" t="s">
        <v>30</v>
      </c>
      <c r="D600" s="34" t="s">
        <v>260</v>
      </c>
      <c r="E600" s="27"/>
      <c r="F600" s="47" t="s">
        <v>574</v>
      </c>
      <c r="G600" s="144">
        <v>9785000337042</v>
      </c>
      <c r="H600" s="63">
        <v>55</v>
      </c>
      <c r="I600" s="71" t="s">
        <v>829</v>
      </c>
      <c r="J600" s="81">
        <v>50</v>
      </c>
      <c r="K600" s="86"/>
      <c r="L600" s="50">
        <f t="shared" si="109"/>
        <v>0</v>
      </c>
      <c r="M600" s="50">
        <f t="shared" si="111"/>
        <v>0</v>
      </c>
    </row>
    <row r="601" spans="1:13" s="9" customFormat="1" ht="29.25" customHeight="1" x14ac:dyDescent="0.2">
      <c r="A601" s="283" t="s">
        <v>1094</v>
      </c>
      <c r="B601" s="284"/>
      <c r="C601" s="284"/>
      <c r="D601" s="284"/>
      <c r="E601" s="110"/>
      <c r="F601" s="285" t="s">
        <v>1095</v>
      </c>
      <c r="G601" s="285"/>
      <c r="H601" s="285"/>
      <c r="I601" s="285"/>
      <c r="J601" s="286"/>
      <c r="K601" s="91"/>
      <c r="L601" s="50"/>
      <c r="M601" s="50"/>
    </row>
    <row r="602" spans="1:13" s="9" customFormat="1" ht="80.45" customHeight="1" x14ac:dyDescent="0.25">
      <c r="A602" s="5">
        <v>1</v>
      </c>
      <c r="B602" s="13"/>
      <c r="C602" s="28"/>
      <c r="D602" s="34" t="s">
        <v>1220</v>
      </c>
      <c r="E602" s="49"/>
      <c r="F602" s="47" t="s">
        <v>1093</v>
      </c>
      <c r="G602" s="144"/>
      <c r="H602" s="64">
        <v>45</v>
      </c>
      <c r="I602" s="71"/>
      <c r="J602" s="81"/>
      <c r="K602" s="86"/>
      <c r="L602" s="50"/>
      <c r="M602" s="50"/>
    </row>
    <row r="603" spans="1:13" s="9" customFormat="1" ht="80.45" customHeight="1" x14ac:dyDescent="0.25">
      <c r="A603" s="5">
        <f>A602+1</f>
        <v>2</v>
      </c>
      <c r="B603" s="13"/>
      <c r="C603" s="28"/>
      <c r="D603" s="34" t="s">
        <v>1064</v>
      </c>
      <c r="E603" s="49"/>
      <c r="F603" s="47" t="s">
        <v>1093</v>
      </c>
      <c r="G603" s="144"/>
      <c r="H603" s="64">
        <v>45</v>
      </c>
      <c r="I603" s="71"/>
      <c r="J603" s="81"/>
      <c r="K603" s="86"/>
      <c r="L603" s="50"/>
      <c r="M603" s="50"/>
    </row>
    <row r="604" spans="1:13" s="9" customFormat="1" ht="80.45" customHeight="1" x14ac:dyDescent="0.25">
      <c r="A604" s="5">
        <f>A603+1</f>
        <v>3</v>
      </c>
      <c r="B604" s="13"/>
      <c r="C604" s="28"/>
      <c r="D604" s="34" t="s">
        <v>1063</v>
      </c>
      <c r="E604" s="49"/>
      <c r="F604" s="47" t="s">
        <v>1093</v>
      </c>
      <c r="G604" s="144"/>
      <c r="H604" s="64">
        <v>45</v>
      </c>
      <c r="I604" s="71"/>
      <c r="J604" s="81"/>
      <c r="K604" s="86"/>
      <c r="L604" s="50"/>
      <c r="M604" s="50"/>
    </row>
    <row r="605" spans="1:13" s="9" customFormat="1" ht="80.45" customHeight="1" x14ac:dyDescent="0.25">
      <c r="A605" s="5">
        <f>A604+1</f>
        <v>4</v>
      </c>
      <c r="B605" s="13"/>
      <c r="C605" s="28"/>
      <c r="D605" s="34" t="s">
        <v>1062</v>
      </c>
      <c r="E605" s="49"/>
      <c r="F605" s="47" t="s">
        <v>1093</v>
      </c>
      <c r="G605" s="144"/>
      <c r="H605" s="64">
        <v>45</v>
      </c>
      <c r="I605" s="71"/>
      <c r="J605" s="81"/>
      <c r="K605" s="86"/>
      <c r="L605" s="50"/>
      <c r="M605" s="50"/>
    </row>
    <row r="606" spans="1:13" s="9" customFormat="1" ht="80.45" customHeight="1" x14ac:dyDescent="0.25">
      <c r="A606" s="5">
        <f t="shared" ref="A606:A614" si="112">A605+1</f>
        <v>5</v>
      </c>
      <c r="B606" s="13"/>
      <c r="C606" s="28"/>
      <c r="D606" s="34" t="s">
        <v>1061</v>
      </c>
      <c r="E606" s="49"/>
      <c r="F606" s="47" t="s">
        <v>1093</v>
      </c>
      <c r="G606" s="144"/>
      <c r="H606" s="64">
        <v>45</v>
      </c>
      <c r="I606" s="71"/>
      <c r="J606" s="81"/>
      <c r="K606" s="86"/>
      <c r="L606" s="50"/>
      <c r="M606" s="50"/>
    </row>
    <row r="607" spans="1:13" s="9" customFormat="1" ht="80.45" customHeight="1" x14ac:dyDescent="0.25">
      <c r="A607" s="5">
        <f t="shared" si="112"/>
        <v>6</v>
      </c>
      <c r="B607" s="13"/>
      <c r="C607" s="28"/>
      <c r="D607" s="34" t="s">
        <v>1060</v>
      </c>
      <c r="E607" s="49"/>
      <c r="F607" s="47" t="s">
        <v>1093</v>
      </c>
      <c r="G607" s="144"/>
      <c r="H607" s="64">
        <v>45</v>
      </c>
      <c r="I607" s="71"/>
      <c r="J607" s="81"/>
      <c r="K607" s="86"/>
      <c r="L607" s="50"/>
      <c r="M607" s="50"/>
    </row>
    <row r="608" spans="1:13" s="9" customFormat="1" ht="80.45" customHeight="1" x14ac:dyDescent="0.25">
      <c r="A608" s="5">
        <f t="shared" si="112"/>
        <v>7</v>
      </c>
      <c r="B608" s="13"/>
      <c r="C608" s="28"/>
      <c r="D608" s="34" t="s">
        <v>1059</v>
      </c>
      <c r="E608" s="49"/>
      <c r="F608" s="47" t="s">
        <v>1093</v>
      </c>
      <c r="G608" s="144"/>
      <c r="H608" s="64">
        <v>45</v>
      </c>
      <c r="I608" s="71"/>
      <c r="J608" s="81"/>
      <c r="K608" s="86"/>
      <c r="L608" s="50"/>
      <c r="M608" s="50"/>
    </row>
    <row r="609" spans="1:13" s="9" customFormat="1" ht="80.45" customHeight="1" x14ac:dyDescent="0.25">
      <c r="A609" s="5">
        <f t="shared" si="112"/>
        <v>8</v>
      </c>
      <c r="B609" s="13"/>
      <c r="C609" s="28"/>
      <c r="D609" s="34" t="s">
        <v>1221</v>
      </c>
      <c r="E609" s="49"/>
      <c r="F609" s="47" t="s">
        <v>1093</v>
      </c>
      <c r="G609" s="144"/>
      <c r="H609" s="64">
        <v>45</v>
      </c>
      <c r="I609" s="71"/>
      <c r="J609" s="81"/>
      <c r="K609" s="86"/>
      <c r="L609" s="50"/>
      <c r="M609" s="50"/>
    </row>
    <row r="610" spans="1:13" s="9" customFormat="1" ht="80.45" customHeight="1" x14ac:dyDescent="0.25">
      <c r="A610" s="5">
        <f>A609+1</f>
        <v>9</v>
      </c>
      <c r="B610" s="13"/>
      <c r="C610" s="28"/>
      <c r="D610" s="34" t="s">
        <v>301</v>
      </c>
      <c r="E610" s="49"/>
      <c r="F610" s="47" t="s">
        <v>1093</v>
      </c>
      <c r="G610" s="144"/>
      <c r="H610" s="64">
        <v>45</v>
      </c>
      <c r="I610" s="71"/>
      <c r="J610" s="81"/>
      <c r="K610" s="86"/>
      <c r="L610" s="50"/>
      <c r="M610" s="50"/>
    </row>
    <row r="611" spans="1:13" s="9" customFormat="1" ht="80.45" customHeight="1" x14ac:dyDescent="0.25">
      <c r="A611" s="5">
        <f t="shared" si="112"/>
        <v>10</v>
      </c>
      <c r="B611" s="13"/>
      <c r="C611" s="28"/>
      <c r="D611" s="34" t="s">
        <v>1058</v>
      </c>
      <c r="E611" s="49"/>
      <c r="F611" s="47" t="s">
        <v>1093</v>
      </c>
      <c r="G611" s="144"/>
      <c r="H611" s="64">
        <v>45</v>
      </c>
      <c r="I611" s="71"/>
      <c r="J611" s="81"/>
      <c r="K611" s="86"/>
      <c r="L611" s="50"/>
      <c r="M611" s="50"/>
    </row>
    <row r="612" spans="1:13" s="9" customFormat="1" ht="80.45" customHeight="1" x14ac:dyDescent="0.25">
      <c r="A612" s="5">
        <f t="shared" si="112"/>
        <v>11</v>
      </c>
      <c r="B612" s="13"/>
      <c r="C612" s="28"/>
      <c r="D612" s="34" t="s">
        <v>1057</v>
      </c>
      <c r="E612" s="49"/>
      <c r="F612" s="47" t="s">
        <v>1093</v>
      </c>
      <c r="G612" s="144"/>
      <c r="H612" s="64">
        <v>45</v>
      </c>
      <c r="I612" s="71"/>
      <c r="J612" s="81"/>
      <c r="K612" s="86"/>
      <c r="L612" s="50"/>
      <c r="M612" s="50"/>
    </row>
    <row r="613" spans="1:13" s="9" customFormat="1" ht="80.45" customHeight="1" x14ac:dyDescent="0.25">
      <c r="A613" s="5">
        <f t="shared" si="112"/>
        <v>12</v>
      </c>
      <c r="B613" s="13"/>
      <c r="C613" s="28"/>
      <c r="D613" s="34" t="s">
        <v>1056</v>
      </c>
      <c r="E613" s="49"/>
      <c r="F613" s="47" t="s">
        <v>1093</v>
      </c>
      <c r="G613" s="144"/>
      <c r="H613" s="64">
        <v>45</v>
      </c>
      <c r="I613" s="71"/>
      <c r="J613" s="81"/>
      <c r="K613" s="86"/>
      <c r="L613" s="50"/>
      <c r="M613" s="50"/>
    </row>
    <row r="614" spans="1:13" s="9" customFormat="1" ht="80.45" customHeight="1" x14ac:dyDescent="0.25">
      <c r="A614" s="5">
        <f t="shared" si="112"/>
        <v>13</v>
      </c>
      <c r="B614" s="13"/>
      <c r="C614" s="28"/>
      <c r="D614" s="34" t="s">
        <v>317</v>
      </c>
      <c r="E614" s="49"/>
      <c r="F614" s="47" t="s">
        <v>1093</v>
      </c>
      <c r="G614" s="144"/>
      <c r="H614" s="64">
        <v>45</v>
      </c>
      <c r="I614" s="71"/>
      <c r="J614" s="81"/>
      <c r="K614" s="86"/>
      <c r="L614" s="50"/>
      <c r="M614" s="50"/>
    </row>
    <row r="615" spans="1:13" s="2" customFormat="1" ht="81" customHeight="1" x14ac:dyDescent="0.2">
      <c r="A615" s="283" t="s">
        <v>686</v>
      </c>
      <c r="B615" s="284"/>
      <c r="C615" s="284"/>
      <c r="D615" s="284"/>
      <c r="E615" s="110"/>
      <c r="F615" s="285" t="s">
        <v>687</v>
      </c>
      <c r="G615" s="285"/>
      <c r="H615" s="285"/>
      <c r="I615" s="285"/>
      <c r="J615" s="286"/>
      <c r="K615" s="91"/>
      <c r="L615" s="50"/>
      <c r="M615" s="50"/>
    </row>
    <row r="616" spans="1:13" s="2" customFormat="1" ht="81" customHeight="1" x14ac:dyDescent="0.25">
      <c r="A616" s="5">
        <v>1</v>
      </c>
      <c r="B616" s="13"/>
      <c r="C616" s="24" t="s">
        <v>30</v>
      </c>
      <c r="D616" s="34" t="s">
        <v>1069</v>
      </c>
      <c r="E616" s="27"/>
      <c r="F616" s="58"/>
      <c r="G616" s="152" t="s">
        <v>1068</v>
      </c>
      <c r="H616" s="64">
        <v>48</v>
      </c>
      <c r="I616" s="72" t="s">
        <v>1097</v>
      </c>
      <c r="J616" s="5">
        <v>50</v>
      </c>
      <c r="K616" s="86"/>
      <c r="L616" s="50">
        <f t="shared" ref="L616:L647" si="113">K616*3.1/50</f>
        <v>0</v>
      </c>
      <c r="M616" s="50">
        <f t="shared" ref="M616:M644" si="114">TRUNC(K616/J616,0)*J616</f>
        <v>0</v>
      </c>
    </row>
    <row r="617" spans="1:13" s="2" customFormat="1" ht="81" customHeight="1" x14ac:dyDescent="0.25">
      <c r="A617" s="5">
        <f>A616+1</f>
        <v>2</v>
      </c>
      <c r="B617" s="13" t="s">
        <v>16</v>
      </c>
      <c r="C617" s="23"/>
      <c r="D617" s="34" t="s">
        <v>261</v>
      </c>
      <c r="E617" s="27"/>
      <c r="F617" s="58"/>
      <c r="G617" s="152" t="s">
        <v>849</v>
      </c>
      <c r="H617" s="64">
        <v>48</v>
      </c>
      <c r="I617" s="72" t="s">
        <v>630</v>
      </c>
      <c r="J617" s="5">
        <v>50</v>
      </c>
      <c r="K617" s="86"/>
      <c r="L617" s="50">
        <f t="shared" si="113"/>
        <v>0</v>
      </c>
      <c r="M617" s="50">
        <f t="shared" si="114"/>
        <v>0</v>
      </c>
    </row>
    <row r="618" spans="1:13" s="2" customFormat="1" ht="81" customHeight="1" x14ac:dyDescent="0.25">
      <c r="A618" s="5">
        <f>A617+1</f>
        <v>3</v>
      </c>
      <c r="B618" s="13" t="s">
        <v>16</v>
      </c>
      <c r="C618" s="28"/>
      <c r="D618" s="34" t="s">
        <v>263</v>
      </c>
      <c r="E618" s="27"/>
      <c r="F618" s="58"/>
      <c r="G618" s="152" t="s">
        <v>850</v>
      </c>
      <c r="H618" s="64">
        <v>48</v>
      </c>
      <c r="I618" s="72" t="s">
        <v>628</v>
      </c>
      <c r="J618" s="5">
        <v>50</v>
      </c>
      <c r="K618" s="86"/>
      <c r="L618" s="50">
        <f t="shared" si="113"/>
        <v>0</v>
      </c>
      <c r="M618" s="50">
        <f t="shared" si="114"/>
        <v>0</v>
      </c>
    </row>
    <row r="619" spans="1:13" s="2" customFormat="1" ht="81" customHeight="1" x14ac:dyDescent="0.25">
      <c r="A619" s="5">
        <f t="shared" ref="A619:A669" si="115">A618+1</f>
        <v>4</v>
      </c>
      <c r="B619" s="13"/>
      <c r="C619" s="24" t="s">
        <v>30</v>
      </c>
      <c r="D619" s="34" t="s">
        <v>264</v>
      </c>
      <c r="E619" s="45"/>
      <c r="F619" s="58"/>
      <c r="G619" s="144">
        <v>9785912827655</v>
      </c>
      <c r="H619" s="64">
        <v>48</v>
      </c>
      <c r="I619" s="72" t="s">
        <v>629</v>
      </c>
      <c r="J619" s="5">
        <v>50</v>
      </c>
      <c r="K619" s="86"/>
      <c r="L619" s="50">
        <f t="shared" si="113"/>
        <v>0</v>
      </c>
      <c r="M619" s="50">
        <f t="shared" si="114"/>
        <v>0</v>
      </c>
    </row>
    <row r="620" spans="1:13" s="2" customFormat="1" ht="81" customHeight="1" x14ac:dyDescent="0.25">
      <c r="A620" s="5">
        <f t="shared" si="115"/>
        <v>5</v>
      </c>
      <c r="B620" s="13" t="s">
        <v>16</v>
      </c>
      <c r="C620" s="23"/>
      <c r="D620" s="34" t="s">
        <v>265</v>
      </c>
      <c r="E620" s="27"/>
      <c r="F620" s="58"/>
      <c r="G620" s="144">
        <v>9785912827662</v>
      </c>
      <c r="H620" s="64">
        <v>48</v>
      </c>
      <c r="I620" s="72" t="s">
        <v>631</v>
      </c>
      <c r="J620" s="5">
        <v>50</v>
      </c>
      <c r="K620" s="86"/>
      <c r="L620" s="50">
        <f t="shared" si="113"/>
        <v>0</v>
      </c>
      <c r="M620" s="50">
        <f t="shared" si="114"/>
        <v>0</v>
      </c>
    </row>
    <row r="621" spans="1:13" s="2" customFormat="1" ht="81" customHeight="1" x14ac:dyDescent="0.25">
      <c r="A621" s="5">
        <f t="shared" si="115"/>
        <v>6</v>
      </c>
      <c r="B621" s="13" t="s">
        <v>16</v>
      </c>
      <c r="C621" s="23"/>
      <c r="D621" s="34" t="s">
        <v>266</v>
      </c>
      <c r="E621" s="27"/>
      <c r="F621" s="58"/>
      <c r="G621" s="152" t="s">
        <v>851</v>
      </c>
      <c r="H621" s="64">
        <v>48</v>
      </c>
      <c r="I621" s="72" t="s">
        <v>631</v>
      </c>
      <c r="J621" s="5">
        <v>50</v>
      </c>
      <c r="K621" s="86"/>
      <c r="L621" s="50">
        <f t="shared" si="113"/>
        <v>0</v>
      </c>
      <c r="M621" s="50">
        <f t="shared" si="114"/>
        <v>0</v>
      </c>
    </row>
    <row r="622" spans="1:13" s="2" customFormat="1" ht="81" customHeight="1" x14ac:dyDescent="0.25">
      <c r="A622" s="5">
        <f t="shared" si="115"/>
        <v>7</v>
      </c>
      <c r="B622" s="13" t="s">
        <v>16</v>
      </c>
      <c r="C622" s="28"/>
      <c r="D622" s="34" t="s">
        <v>65</v>
      </c>
      <c r="E622" s="27"/>
      <c r="F622" s="58"/>
      <c r="G622" s="144">
        <v>9785912823954</v>
      </c>
      <c r="H622" s="64">
        <v>48</v>
      </c>
      <c r="I622" s="72" t="s">
        <v>628</v>
      </c>
      <c r="J622" s="5">
        <v>50</v>
      </c>
      <c r="K622" s="86"/>
      <c r="L622" s="50">
        <f t="shared" si="113"/>
        <v>0</v>
      </c>
      <c r="M622" s="50">
        <f t="shared" si="114"/>
        <v>0</v>
      </c>
    </row>
    <row r="623" spans="1:13" s="2" customFormat="1" ht="81" customHeight="1" x14ac:dyDescent="0.25">
      <c r="A623" s="5">
        <f t="shared" si="115"/>
        <v>8</v>
      </c>
      <c r="B623" s="13" t="s">
        <v>16</v>
      </c>
      <c r="C623" s="23"/>
      <c r="D623" s="34" t="s">
        <v>267</v>
      </c>
      <c r="E623" s="27"/>
      <c r="F623" s="58"/>
      <c r="G623" s="152" t="s">
        <v>852</v>
      </c>
      <c r="H623" s="64">
        <v>48</v>
      </c>
      <c r="I623" s="72"/>
      <c r="J623" s="5">
        <v>50</v>
      </c>
      <c r="K623" s="86"/>
      <c r="L623" s="50">
        <f t="shared" si="113"/>
        <v>0</v>
      </c>
      <c r="M623" s="50">
        <f t="shared" si="114"/>
        <v>0</v>
      </c>
    </row>
    <row r="624" spans="1:13" s="2" customFormat="1" ht="81" customHeight="1" x14ac:dyDescent="0.25">
      <c r="A624" s="5">
        <f t="shared" si="115"/>
        <v>9</v>
      </c>
      <c r="B624" s="13" t="s">
        <v>16</v>
      </c>
      <c r="C624" s="23"/>
      <c r="D624" s="34" t="s">
        <v>269</v>
      </c>
      <c r="E624" s="22"/>
      <c r="F624" s="58"/>
      <c r="G624" s="144">
        <v>9785912828423</v>
      </c>
      <c r="H624" s="64">
        <v>48</v>
      </c>
      <c r="I624" s="72"/>
      <c r="J624" s="5">
        <v>50</v>
      </c>
      <c r="K624" s="86"/>
      <c r="L624" s="50">
        <f t="shared" si="113"/>
        <v>0</v>
      </c>
      <c r="M624" s="50">
        <f t="shared" si="114"/>
        <v>0</v>
      </c>
    </row>
    <row r="625" spans="1:13" s="2" customFormat="1" ht="81" customHeight="1" x14ac:dyDescent="0.25">
      <c r="A625" s="5">
        <f t="shared" si="115"/>
        <v>10</v>
      </c>
      <c r="B625" s="13" t="s">
        <v>16</v>
      </c>
      <c r="C625" s="23"/>
      <c r="D625" s="34" t="s">
        <v>270</v>
      </c>
      <c r="E625" s="22"/>
      <c r="F625" s="58"/>
      <c r="G625" s="152" t="s">
        <v>853</v>
      </c>
      <c r="H625" s="64">
        <v>48</v>
      </c>
      <c r="I625" s="72" t="s">
        <v>631</v>
      </c>
      <c r="J625" s="5">
        <v>50</v>
      </c>
      <c r="K625" s="86"/>
      <c r="L625" s="50">
        <f t="shared" si="113"/>
        <v>0</v>
      </c>
      <c r="M625" s="50">
        <f t="shared" si="114"/>
        <v>0</v>
      </c>
    </row>
    <row r="626" spans="1:13" s="2" customFormat="1" ht="81" customHeight="1" x14ac:dyDescent="0.25">
      <c r="A626" s="5">
        <f t="shared" si="115"/>
        <v>11</v>
      </c>
      <c r="B626" s="13" t="s">
        <v>16</v>
      </c>
      <c r="C626" s="23"/>
      <c r="D626" s="34" t="s">
        <v>271</v>
      </c>
      <c r="E626" s="22"/>
      <c r="F626" s="58"/>
      <c r="G626" s="152" t="s">
        <v>854</v>
      </c>
      <c r="H626" s="64">
        <v>48</v>
      </c>
      <c r="I626" s="72" t="s">
        <v>631</v>
      </c>
      <c r="J626" s="5">
        <v>50</v>
      </c>
      <c r="K626" s="86"/>
      <c r="L626" s="50">
        <f t="shared" si="113"/>
        <v>0</v>
      </c>
      <c r="M626" s="50">
        <f t="shared" si="114"/>
        <v>0</v>
      </c>
    </row>
    <row r="627" spans="1:13" s="2" customFormat="1" ht="81" customHeight="1" x14ac:dyDescent="0.25">
      <c r="A627" s="5">
        <f t="shared" si="115"/>
        <v>12</v>
      </c>
      <c r="B627" s="13" t="s">
        <v>16</v>
      </c>
      <c r="C627" s="23"/>
      <c r="D627" s="34" t="s">
        <v>272</v>
      </c>
      <c r="E627" s="22"/>
      <c r="F627" s="58"/>
      <c r="G627" s="152" t="s">
        <v>855</v>
      </c>
      <c r="H627" s="64">
        <v>48</v>
      </c>
      <c r="I627" s="72" t="s">
        <v>631</v>
      </c>
      <c r="J627" s="5">
        <v>50</v>
      </c>
      <c r="K627" s="86"/>
      <c r="L627" s="50">
        <f t="shared" si="113"/>
        <v>0</v>
      </c>
      <c r="M627" s="50">
        <f t="shared" si="114"/>
        <v>0</v>
      </c>
    </row>
    <row r="628" spans="1:13" s="2" customFormat="1" ht="81" customHeight="1" x14ac:dyDescent="0.25">
      <c r="A628" s="5">
        <f t="shared" si="115"/>
        <v>13</v>
      </c>
      <c r="B628" s="13" t="s">
        <v>16</v>
      </c>
      <c r="C628" s="23"/>
      <c r="D628" s="34" t="s">
        <v>273</v>
      </c>
      <c r="E628" s="22"/>
      <c r="F628" s="58"/>
      <c r="G628" s="152" t="s">
        <v>856</v>
      </c>
      <c r="H628" s="64">
        <v>48</v>
      </c>
      <c r="I628" s="72" t="s">
        <v>631</v>
      </c>
      <c r="J628" s="5">
        <v>50</v>
      </c>
      <c r="K628" s="86"/>
      <c r="L628" s="50">
        <f t="shared" si="113"/>
        <v>0</v>
      </c>
      <c r="M628" s="50">
        <f t="shared" si="114"/>
        <v>0</v>
      </c>
    </row>
    <row r="629" spans="1:13" s="2" customFormat="1" ht="81" customHeight="1" x14ac:dyDescent="0.25">
      <c r="A629" s="5">
        <f t="shared" si="115"/>
        <v>14</v>
      </c>
      <c r="B629" s="13" t="s">
        <v>16</v>
      </c>
      <c r="C629" s="23"/>
      <c r="D629" s="34" t="s">
        <v>274</v>
      </c>
      <c r="E629" s="27"/>
      <c r="F629" s="58"/>
      <c r="G629" s="152" t="s">
        <v>857</v>
      </c>
      <c r="H629" s="64">
        <v>48</v>
      </c>
      <c r="I629" s="72" t="s">
        <v>631</v>
      </c>
      <c r="J629" s="5">
        <v>50</v>
      </c>
      <c r="K629" s="86"/>
      <c r="L629" s="50">
        <f t="shared" si="113"/>
        <v>0</v>
      </c>
      <c r="M629" s="50">
        <f t="shared" si="114"/>
        <v>0</v>
      </c>
    </row>
    <row r="630" spans="1:13" s="2" customFormat="1" ht="81" customHeight="1" x14ac:dyDescent="0.25">
      <c r="A630" s="5">
        <f t="shared" si="115"/>
        <v>15</v>
      </c>
      <c r="B630" s="13" t="s">
        <v>16</v>
      </c>
      <c r="C630" s="23"/>
      <c r="D630" s="34" t="s">
        <v>275</v>
      </c>
      <c r="E630" s="22"/>
      <c r="F630" s="58"/>
      <c r="G630" s="152" t="s">
        <v>858</v>
      </c>
      <c r="H630" s="64">
        <v>48</v>
      </c>
      <c r="I630" s="72" t="s">
        <v>632</v>
      </c>
      <c r="J630" s="5">
        <v>50</v>
      </c>
      <c r="K630" s="86"/>
      <c r="L630" s="50">
        <f t="shared" si="113"/>
        <v>0</v>
      </c>
      <c r="M630" s="50">
        <f t="shared" si="114"/>
        <v>0</v>
      </c>
    </row>
    <row r="631" spans="1:13" s="2" customFormat="1" ht="81" customHeight="1" x14ac:dyDescent="0.25">
      <c r="A631" s="5">
        <f t="shared" si="115"/>
        <v>16</v>
      </c>
      <c r="B631" s="13" t="s">
        <v>16</v>
      </c>
      <c r="C631" s="23"/>
      <c r="D631" s="34" t="s">
        <v>276</v>
      </c>
      <c r="E631" s="22"/>
      <c r="F631" s="58"/>
      <c r="G631" s="152" t="s">
        <v>859</v>
      </c>
      <c r="H631" s="64">
        <v>48</v>
      </c>
      <c r="I631" s="72"/>
      <c r="J631" s="5">
        <v>50</v>
      </c>
      <c r="K631" s="86"/>
      <c r="L631" s="50">
        <f t="shared" si="113"/>
        <v>0</v>
      </c>
      <c r="M631" s="50">
        <f t="shared" si="114"/>
        <v>0</v>
      </c>
    </row>
    <row r="632" spans="1:13" s="2" customFormat="1" ht="81" customHeight="1" x14ac:dyDescent="0.25">
      <c r="A632" s="5">
        <f t="shared" si="115"/>
        <v>17</v>
      </c>
      <c r="B632" s="13" t="s">
        <v>16</v>
      </c>
      <c r="C632" s="23"/>
      <c r="D632" s="34" t="s">
        <v>277</v>
      </c>
      <c r="E632" s="22"/>
      <c r="F632" s="58"/>
      <c r="G632" s="144">
        <v>9785912828225</v>
      </c>
      <c r="H632" s="64">
        <v>48</v>
      </c>
      <c r="I632" s="72"/>
      <c r="J632" s="5">
        <v>50</v>
      </c>
      <c r="K632" s="86"/>
      <c r="L632" s="50">
        <f t="shared" si="113"/>
        <v>0</v>
      </c>
      <c r="M632" s="50">
        <f t="shared" si="114"/>
        <v>0</v>
      </c>
    </row>
    <row r="633" spans="1:13" s="2" customFormat="1" ht="81" customHeight="1" x14ac:dyDescent="0.25">
      <c r="A633" s="5">
        <f t="shared" si="115"/>
        <v>18</v>
      </c>
      <c r="B633" s="13"/>
      <c r="C633" s="28"/>
      <c r="D633" s="34" t="s">
        <v>278</v>
      </c>
      <c r="E633" s="27"/>
      <c r="F633" s="58"/>
      <c r="G633" s="144">
        <v>9785912820182</v>
      </c>
      <c r="H633" s="64">
        <v>48</v>
      </c>
      <c r="I633" s="72" t="s">
        <v>628</v>
      </c>
      <c r="J633" s="5">
        <v>50</v>
      </c>
      <c r="K633" s="86"/>
      <c r="L633" s="50">
        <f t="shared" si="113"/>
        <v>0</v>
      </c>
      <c r="M633" s="50">
        <f t="shared" si="114"/>
        <v>0</v>
      </c>
    </row>
    <row r="634" spans="1:13" s="2" customFormat="1" ht="81" customHeight="1" x14ac:dyDescent="0.25">
      <c r="A634" s="5">
        <f t="shared" si="115"/>
        <v>19</v>
      </c>
      <c r="B634" s="13" t="s">
        <v>16</v>
      </c>
      <c r="C634" s="23"/>
      <c r="D634" s="34" t="s">
        <v>279</v>
      </c>
      <c r="E634" s="22"/>
      <c r="F634" s="58"/>
      <c r="G634" s="152" t="s">
        <v>860</v>
      </c>
      <c r="H634" s="64">
        <v>48</v>
      </c>
      <c r="I634" s="72"/>
      <c r="J634" s="5">
        <v>50</v>
      </c>
      <c r="K634" s="86"/>
      <c r="L634" s="50">
        <f t="shared" si="113"/>
        <v>0</v>
      </c>
      <c r="M634" s="50">
        <f t="shared" si="114"/>
        <v>0</v>
      </c>
    </row>
    <row r="635" spans="1:13" s="2" customFormat="1" ht="81" customHeight="1" x14ac:dyDescent="0.25">
      <c r="A635" s="5">
        <f t="shared" si="115"/>
        <v>20</v>
      </c>
      <c r="B635" s="13" t="s">
        <v>16</v>
      </c>
      <c r="C635" s="24" t="s">
        <v>30</v>
      </c>
      <c r="D635" s="34" t="s">
        <v>280</v>
      </c>
      <c r="E635" s="27"/>
      <c r="F635" s="58"/>
      <c r="G635" s="144">
        <v>9785912827716</v>
      </c>
      <c r="H635" s="64">
        <v>48</v>
      </c>
      <c r="I635" s="72" t="s">
        <v>629</v>
      </c>
      <c r="J635" s="5">
        <v>50</v>
      </c>
      <c r="K635" s="86"/>
      <c r="L635" s="50">
        <f t="shared" si="113"/>
        <v>0</v>
      </c>
      <c r="M635" s="50">
        <f t="shared" si="114"/>
        <v>0</v>
      </c>
    </row>
    <row r="636" spans="1:13" s="2" customFormat="1" ht="81" customHeight="1" x14ac:dyDescent="0.25">
      <c r="A636" s="5">
        <f t="shared" si="115"/>
        <v>21</v>
      </c>
      <c r="B636" s="13" t="s">
        <v>16</v>
      </c>
      <c r="C636" s="23"/>
      <c r="D636" s="34" t="s">
        <v>281</v>
      </c>
      <c r="E636" s="27"/>
      <c r="F636" s="58"/>
      <c r="G636" s="144">
        <v>9785912820083</v>
      </c>
      <c r="H636" s="64">
        <v>48</v>
      </c>
      <c r="I636" s="72" t="s">
        <v>632</v>
      </c>
      <c r="J636" s="5">
        <v>50</v>
      </c>
      <c r="K636" s="86"/>
      <c r="L636" s="50">
        <f t="shared" si="113"/>
        <v>0</v>
      </c>
      <c r="M636" s="50">
        <f t="shared" si="114"/>
        <v>0</v>
      </c>
    </row>
    <row r="637" spans="1:13" s="2" customFormat="1" ht="81" customHeight="1" x14ac:dyDescent="0.25">
      <c r="A637" s="5">
        <f t="shared" si="115"/>
        <v>22</v>
      </c>
      <c r="B637" s="13" t="s">
        <v>16</v>
      </c>
      <c r="C637" s="23"/>
      <c r="D637" s="34" t="s">
        <v>282</v>
      </c>
      <c r="E637" s="45"/>
      <c r="F637" s="58"/>
      <c r="G637" s="152" t="s">
        <v>861</v>
      </c>
      <c r="H637" s="64">
        <v>48</v>
      </c>
      <c r="I637" s="72" t="s">
        <v>631</v>
      </c>
      <c r="J637" s="5">
        <v>50</v>
      </c>
      <c r="K637" s="86"/>
      <c r="L637" s="50">
        <f t="shared" si="113"/>
        <v>0</v>
      </c>
      <c r="M637" s="50">
        <f t="shared" si="114"/>
        <v>0</v>
      </c>
    </row>
    <row r="638" spans="1:13" s="2" customFormat="1" ht="81" customHeight="1" x14ac:dyDescent="0.25">
      <c r="A638" s="5">
        <f t="shared" si="115"/>
        <v>23</v>
      </c>
      <c r="B638" s="13" t="s">
        <v>16</v>
      </c>
      <c r="C638" s="23"/>
      <c r="D638" s="34" t="s">
        <v>283</v>
      </c>
      <c r="E638" s="29"/>
      <c r="F638" s="58"/>
      <c r="G638" s="152" t="s">
        <v>862</v>
      </c>
      <c r="H638" s="64">
        <v>48</v>
      </c>
      <c r="I638" s="72" t="s">
        <v>632</v>
      </c>
      <c r="J638" s="5">
        <v>50</v>
      </c>
      <c r="K638" s="86"/>
      <c r="L638" s="50">
        <f t="shared" si="113"/>
        <v>0</v>
      </c>
      <c r="M638" s="50">
        <f t="shared" si="114"/>
        <v>0</v>
      </c>
    </row>
    <row r="639" spans="1:13" s="2" customFormat="1" ht="100.5" customHeight="1" thickBot="1" x14ac:dyDescent="0.3">
      <c r="A639" s="5">
        <f t="shared" si="115"/>
        <v>24</v>
      </c>
      <c r="B639" s="13" t="s">
        <v>16</v>
      </c>
      <c r="C639" s="167"/>
      <c r="D639" s="37" t="s">
        <v>284</v>
      </c>
      <c r="E639" s="45"/>
      <c r="F639" s="279"/>
      <c r="G639" s="144">
        <v>9785912828416</v>
      </c>
      <c r="H639" s="64">
        <v>48</v>
      </c>
      <c r="I639" s="72"/>
      <c r="J639" s="5">
        <v>50</v>
      </c>
      <c r="K639" s="86"/>
      <c r="L639" s="50">
        <f t="shared" si="113"/>
        <v>0</v>
      </c>
      <c r="M639" s="50">
        <f t="shared" si="114"/>
        <v>0</v>
      </c>
    </row>
    <row r="640" spans="1:13" s="2" customFormat="1" ht="81" customHeight="1" thickTop="1" x14ac:dyDescent="0.25">
      <c r="A640" s="5">
        <f>A692+1</f>
        <v>40</v>
      </c>
      <c r="B640" s="13" t="s">
        <v>16</v>
      </c>
      <c r="C640" s="23"/>
      <c r="D640" s="171" t="s">
        <v>210</v>
      </c>
      <c r="E640" s="45"/>
      <c r="F640" s="58"/>
      <c r="G640" s="280">
        <v>9785912828751</v>
      </c>
      <c r="H640" s="183">
        <v>48</v>
      </c>
      <c r="I640" s="179"/>
      <c r="J640" s="169">
        <v>50</v>
      </c>
      <c r="K640" s="88"/>
      <c r="L640" s="50">
        <f t="shared" si="113"/>
        <v>0</v>
      </c>
      <c r="M640" s="50">
        <f t="shared" si="114"/>
        <v>0</v>
      </c>
    </row>
    <row r="641" spans="1:13" s="2" customFormat="1" ht="81" customHeight="1" x14ac:dyDescent="0.25">
      <c r="A641" s="5">
        <f t="shared" si="115"/>
        <v>41</v>
      </c>
      <c r="B641" s="13" t="s">
        <v>16</v>
      </c>
      <c r="C641" s="23"/>
      <c r="D641" s="34" t="s">
        <v>300</v>
      </c>
      <c r="E641" s="45"/>
      <c r="F641" s="58"/>
      <c r="G641" s="144">
        <v>9785912828348</v>
      </c>
      <c r="H641" s="64">
        <v>48</v>
      </c>
      <c r="I641" s="72"/>
      <c r="J641" s="5">
        <v>50</v>
      </c>
      <c r="K641" s="86"/>
      <c r="L641" s="50">
        <f t="shared" si="113"/>
        <v>0</v>
      </c>
      <c r="M641" s="50">
        <f t="shared" si="114"/>
        <v>0</v>
      </c>
    </row>
    <row r="642" spans="1:13" s="2" customFormat="1" ht="81" customHeight="1" x14ac:dyDescent="0.25">
      <c r="A642" s="5">
        <f t="shared" si="115"/>
        <v>42</v>
      </c>
      <c r="B642" s="13" t="s">
        <v>16</v>
      </c>
      <c r="C642" s="23"/>
      <c r="D642" s="34" t="s">
        <v>301</v>
      </c>
      <c r="E642" s="27"/>
      <c r="F642" s="58"/>
      <c r="G642" s="144">
        <v>9785912826979</v>
      </c>
      <c r="H642" s="64">
        <v>48</v>
      </c>
      <c r="I642" s="72" t="s">
        <v>631</v>
      </c>
      <c r="J642" s="5">
        <v>50</v>
      </c>
      <c r="K642" s="86"/>
      <c r="L642" s="50">
        <f t="shared" si="113"/>
        <v>0</v>
      </c>
      <c r="M642" s="50">
        <f t="shared" si="114"/>
        <v>0</v>
      </c>
    </row>
    <row r="643" spans="1:13" s="2" customFormat="1" ht="81" customHeight="1" x14ac:dyDescent="0.25">
      <c r="A643" s="5">
        <f t="shared" si="115"/>
        <v>43</v>
      </c>
      <c r="B643" s="13" t="s">
        <v>16</v>
      </c>
      <c r="C643" s="23"/>
      <c r="D643" s="34" t="s">
        <v>302</v>
      </c>
      <c r="E643" s="27"/>
      <c r="F643" s="58"/>
      <c r="G643" s="144">
        <v>9785912820076</v>
      </c>
      <c r="H643" s="64">
        <v>48</v>
      </c>
      <c r="I643" s="72"/>
      <c r="J643" s="5">
        <v>50</v>
      </c>
      <c r="K643" s="86"/>
      <c r="L643" s="50">
        <f t="shared" si="113"/>
        <v>0</v>
      </c>
      <c r="M643" s="50">
        <f t="shared" si="114"/>
        <v>0</v>
      </c>
    </row>
    <row r="644" spans="1:13" s="2" customFormat="1" ht="81" customHeight="1" x14ac:dyDescent="0.25">
      <c r="A644" s="5">
        <f t="shared" si="115"/>
        <v>44</v>
      </c>
      <c r="B644" s="13"/>
      <c r="C644" s="24" t="s">
        <v>30</v>
      </c>
      <c r="D644" s="34" t="s">
        <v>1070</v>
      </c>
      <c r="E644" s="29"/>
      <c r="F644" s="58"/>
      <c r="G644" s="144">
        <v>9785912820090</v>
      </c>
      <c r="H644" s="64">
        <v>48</v>
      </c>
      <c r="I644" s="72" t="s">
        <v>1097</v>
      </c>
      <c r="J644" s="5">
        <v>50</v>
      </c>
      <c r="K644" s="86"/>
      <c r="L644" s="50">
        <f t="shared" si="113"/>
        <v>0</v>
      </c>
      <c r="M644" s="50">
        <f t="shared" si="114"/>
        <v>0</v>
      </c>
    </row>
    <row r="645" spans="1:13" s="2" customFormat="1" ht="81" customHeight="1" x14ac:dyDescent="0.25">
      <c r="A645" s="5">
        <f t="shared" si="115"/>
        <v>45</v>
      </c>
      <c r="B645" s="13"/>
      <c r="C645" s="24"/>
      <c r="D645" s="34" t="s">
        <v>1140</v>
      </c>
      <c r="E645" s="29"/>
      <c r="F645" s="58"/>
      <c r="G645" s="144">
        <v>9785912827648</v>
      </c>
      <c r="H645" s="64">
        <v>48</v>
      </c>
      <c r="I645" s="72"/>
      <c r="J645" s="5">
        <v>50</v>
      </c>
      <c r="K645" s="86"/>
      <c r="L645" s="50">
        <f t="shared" si="113"/>
        <v>0</v>
      </c>
      <c r="M645" s="50"/>
    </row>
    <row r="646" spans="1:13" s="2" customFormat="1" ht="81" customHeight="1" x14ac:dyDescent="0.25">
      <c r="A646" s="5">
        <f t="shared" si="115"/>
        <v>46</v>
      </c>
      <c r="B646" s="13" t="s">
        <v>16</v>
      </c>
      <c r="C646" s="23"/>
      <c r="D646" s="34" t="s">
        <v>303</v>
      </c>
      <c r="E646" s="27"/>
      <c r="F646" s="58"/>
      <c r="G646" s="152" t="s">
        <v>878</v>
      </c>
      <c r="H646" s="64">
        <v>48</v>
      </c>
      <c r="I646" s="72"/>
      <c r="J646" s="5">
        <v>50</v>
      </c>
      <c r="K646" s="86"/>
      <c r="L646" s="50">
        <f t="shared" si="113"/>
        <v>0</v>
      </c>
      <c r="M646" s="50">
        <f t="shared" ref="M646:M676" si="116">TRUNC(K646/J646,0)*J646</f>
        <v>0</v>
      </c>
    </row>
    <row r="647" spans="1:13" s="2" customFormat="1" ht="81" customHeight="1" x14ac:dyDescent="0.25">
      <c r="A647" s="5">
        <f t="shared" si="115"/>
        <v>47</v>
      </c>
      <c r="B647" s="13" t="s">
        <v>16</v>
      </c>
      <c r="C647" s="24" t="s">
        <v>30</v>
      </c>
      <c r="D647" s="34" t="s">
        <v>821</v>
      </c>
      <c r="E647" s="27"/>
      <c r="F647" s="58"/>
      <c r="G647" s="147">
        <v>9785912820069</v>
      </c>
      <c r="H647" s="64">
        <v>48</v>
      </c>
      <c r="I647" s="72" t="s">
        <v>627</v>
      </c>
      <c r="J647" s="5">
        <v>50</v>
      </c>
      <c r="K647" s="86"/>
      <c r="L647" s="50">
        <f t="shared" si="113"/>
        <v>0</v>
      </c>
      <c r="M647" s="50">
        <f t="shared" si="116"/>
        <v>0</v>
      </c>
    </row>
    <row r="648" spans="1:13" s="2" customFormat="1" ht="81" customHeight="1" x14ac:dyDescent="0.25">
      <c r="A648" s="5">
        <f t="shared" si="115"/>
        <v>48</v>
      </c>
      <c r="B648" s="13" t="s">
        <v>16</v>
      </c>
      <c r="C648" s="28"/>
      <c r="D648" s="34" t="s">
        <v>304</v>
      </c>
      <c r="E648" s="27"/>
      <c r="F648" s="58"/>
      <c r="G648" s="147">
        <v>9785912825583</v>
      </c>
      <c r="H648" s="64">
        <v>48</v>
      </c>
      <c r="I648" s="72" t="s">
        <v>628</v>
      </c>
      <c r="J648" s="5">
        <v>50</v>
      </c>
      <c r="K648" s="86"/>
      <c r="L648" s="50">
        <f t="shared" ref="L648:L679" si="117">K648*3.1/50</f>
        <v>0</v>
      </c>
      <c r="M648" s="50">
        <f t="shared" si="116"/>
        <v>0</v>
      </c>
    </row>
    <row r="649" spans="1:13" s="2" customFormat="1" ht="81" customHeight="1" x14ac:dyDescent="0.25">
      <c r="A649" s="5">
        <f t="shared" si="115"/>
        <v>49</v>
      </c>
      <c r="B649" s="13"/>
      <c r="C649" s="24" t="s">
        <v>30</v>
      </c>
      <c r="D649" s="34" t="s">
        <v>1071</v>
      </c>
      <c r="E649" s="27"/>
      <c r="F649" s="58"/>
      <c r="G649" s="152" t="s">
        <v>1074</v>
      </c>
      <c r="H649" s="64">
        <v>48</v>
      </c>
      <c r="I649" s="72" t="s">
        <v>1097</v>
      </c>
      <c r="J649" s="5">
        <v>50</v>
      </c>
      <c r="K649" s="86"/>
      <c r="L649" s="50">
        <f t="shared" si="117"/>
        <v>0</v>
      </c>
      <c r="M649" s="50">
        <f t="shared" si="116"/>
        <v>0</v>
      </c>
    </row>
    <row r="650" spans="1:13" s="2" customFormat="1" ht="81" customHeight="1" x14ac:dyDescent="0.25">
      <c r="A650" s="5">
        <f t="shared" si="115"/>
        <v>50</v>
      </c>
      <c r="B650" s="13" t="s">
        <v>16</v>
      </c>
      <c r="C650" s="23"/>
      <c r="D650" s="34" t="s">
        <v>305</v>
      </c>
      <c r="E650" s="27"/>
      <c r="F650" s="58"/>
      <c r="G650" s="152" t="s">
        <v>879</v>
      </c>
      <c r="H650" s="64">
        <v>48</v>
      </c>
      <c r="I650" s="72" t="s">
        <v>632</v>
      </c>
      <c r="J650" s="5">
        <v>50</v>
      </c>
      <c r="K650" s="86"/>
      <c r="L650" s="50">
        <f t="shared" si="117"/>
        <v>0</v>
      </c>
      <c r="M650" s="50">
        <f t="shared" si="116"/>
        <v>0</v>
      </c>
    </row>
    <row r="651" spans="1:13" s="2" customFormat="1" ht="81" customHeight="1" x14ac:dyDescent="0.25">
      <c r="A651" s="5">
        <f t="shared" si="115"/>
        <v>51</v>
      </c>
      <c r="B651" s="13" t="s">
        <v>16</v>
      </c>
      <c r="C651" s="23"/>
      <c r="D651" s="34" t="s">
        <v>306</v>
      </c>
      <c r="E651" s="27"/>
      <c r="F651" s="58"/>
      <c r="G651" s="144">
        <v>9785912826986</v>
      </c>
      <c r="H651" s="64">
        <v>48</v>
      </c>
      <c r="I651" s="72" t="s">
        <v>632</v>
      </c>
      <c r="J651" s="5">
        <v>50</v>
      </c>
      <c r="K651" s="86"/>
      <c r="L651" s="50">
        <f t="shared" si="117"/>
        <v>0</v>
      </c>
      <c r="M651" s="50">
        <f t="shared" si="116"/>
        <v>0</v>
      </c>
    </row>
    <row r="652" spans="1:13" s="2" customFormat="1" ht="81" customHeight="1" x14ac:dyDescent="0.25">
      <c r="A652" s="5">
        <f t="shared" si="115"/>
        <v>52</v>
      </c>
      <c r="B652" s="13" t="s">
        <v>16</v>
      </c>
      <c r="C652" s="23"/>
      <c r="D652" s="34" t="s">
        <v>308</v>
      </c>
      <c r="E652" s="27"/>
      <c r="F652" s="58"/>
      <c r="G652" s="144">
        <v>9785912824609</v>
      </c>
      <c r="H652" s="64">
        <v>48</v>
      </c>
      <c r="I652" s="72" t="s">
        <v>631</v>
      </c>
      <c r="J652" s="5">
        <v>50</v>
      </c>
      <c r="K652" s="86"/>
      <c r="L652" s="50">
        <f t="shared" si="117"/>
        <v>0</v>
      </c>
      <c r="M652" s="50">
        <f t="shared" si="116"/>
        <v>0</v>
      </c>
    </row>
    <row r="653" spans="1:13" s="2" customFormat="1" ht="81" customHeight="1" x14ac:dyDescent="0.25">
      <c r="A653" s="5">
        <f t="shared" si="115"/>
        <v>53</v>
      </c>
      <c r="B653" s="13" t="s">
        <v>16</v>
      </c>
      <c r="C653" s="23"/>
      <c r="D653" s="34" t="s">
        <v>309</v>
      </c>
      <c r="E653" s="46"/>
      <c r="F653" s="47" t="s">
        <v>576</v>
      </c>
      <c r="G653" s="152" t="s">
        <v>880</v>
      </c>
      <c r="H653" s="64">
        <v>48</v>
      </c>
      <c r="I653" s="72" t="s">
        <v>631</v>
      </c>
      <c r="J653" s="5">
        <v>50</v>
      </c>
      <c r="K653" s="86"/>
      <c r="L653" s="50">
        <f t="shared" si="117"/>
        <v>0</v>
      </c>
      <c r="M653" s="50">
        <f t="shared" si="116"/>
        <v>0</v>
      </c>
    </row>
    <row r="654" spans="1:13" s="2" customFormat="1" ht="79.5" customHeight="1" x14ac:dyDescent="0.25">
      <c r="A654" s="5">
        <f t="shared" si="115"/>
        <v>54</v>
      </c>
      <c r="B654" s="13" t="s">
        <v>16</v>
      </c>
      <c r="C654" s="23"/>
      <c r="D654" s="34" t="s">
        <v>310</v>
      </c>
      <c r="E654" s="29"/>
      <c r="F654" s="58"/>
      <c r="G654" s="152" t="s">
        <v>881</v>
      </c>
      <c r="H654" s="64">
        <v>48</v>
      </c>
      <c r="I654" s="72"/>
      <c r="J654" s="5">
        <v>50</v>
      </c>
      <c r="K654" s="86"/>
      <c r="L654" s="50">
        <f t="shared" si="117"/>
        <v>0</v>
      </c>
      <c r="M654" s="50">
        <f t="shared" si="116"/>
        <v>0</v>
      </c>
    </row>
    <row r="655" spans="1:13" s="2" customFormat="1" ht="81" customHeight="1" x14ac:dyDescent="0.25">
      <c r="A655" s="5">
        <f t="shared" si="115"/>
        <v>55</v>
      </c>
      <c r="B655" s="13" t="s">
        <v>16</v>
      </c>
      <c r="C655" s="23"/>
      <c r="D655" s="34" t="s">
        <v>311</v>
      </c>
      <c r="E655" s="22"/>
      <c r="F655" s="58"/>
      <c r="G655" s="152" t="s">
        <v>882</v>
      </c>
      <c r="H655" s="64">
        <v>48</v>
      </c>
      <c r="I655" s="72"/>
      <c r="J655" s="5">
        <v>50</v>
      </c>
      <c r="K655" s="86"/>
      <c r="L655" s="50">
        <f t="shared" si="117"/>
        <v>0</v>
      </c>
      <c r="M655" s="50">
        <f t="shared" si="116"/>
        <v>0</v>
      </c>
    </row>
    <row r="656" spans="1:13" s="2" customFormat="1" ht="81" customHeight="1" x14ac:dyDescent="0.25">
      <c r="A656" s="5">
        <f t="shared" si="115"/>
        <v>56</v>
      </c>
      <c r="B656" s="13"/>
      <c r="C656" s="24" t="s">
        <v>30</v>
      </c>
      <c r="D656" s="34" t="s">
        <v>743</v>
      </c>
      <c r="E656" s="46"/>
      <c r="F656" s="47"/>
      <c r="G656" s="152" t="s">
        <v>883</v>
      </c>
      <c r="H656" s="64">
        <v>48</v>
      </c>
      <c r="I656" s="72" t="s">
        <v>627</v>
      </c>
      <c r="J656" s="5">
        <v>50</v>
      </c>
      <c r="K656" s="86"/>
      <c r="L656" s="50">
        <f t="shared" si="117"/>
        <v>0</v>
      </c>
      <c r="M656" s="50">
        <f t="shared" si="116"/>
        <v>0</v>
      </c>
    </row>
    <row r="657" spans="1:13" s="2" customFormat="1" ht="81" customHeight="1" x14ac:dyDescent="0.25">
      <c r="A657" s="5">
        <f t="shared" si="115"/>
        <v>57</v>
      </c>
      <c r="B657" s="13"/>
      <c r="C657" s="24" t="s">
        <v>30</v>
      </c>
      <c r="D657" s="34" t="s">
        <v>1072</v>
      </c>
      <c r="E657" s="27"/>
      <c r="F657" s="47"/>
      <c r="G657" s="152" t="s">
        <v>1073</v>
      </c>
      <c r="H657" s="64">
        <v>48</v>
      </c>
      <c r="I657" s="72" t="s">
        <v>1097</v>
      </c>
      <c r="J657" s="5">
        <v>50</v>
      </c>
      <c r="K657" s="86"/>
      <c r="L657" s="50">
        <f t="shared" si="117"/>
        <v>0</v>
      </c>
      <c r="M657" s="50">
        <f t="shared" si="116"/>
        <v>0</v>
      </c>
    </row>
    <row r="658" spans="1:13" s="2" customFormat="1" ht="81" customHeight="1" x14ac:dyDescent="0.25">
      <c r="A658" s="5">
        <f t="shared" si="115"/>
        <v>58</v>
      </c>
      <c r="B658" s="13" t="s">
        <v>16</v>
      </c>
      <c r="C658" s="23"/>
      <c r="D658" s="34" t="s">
        <v>312</v>
      </c>
      <c r="E658" s="22"/>
      <c r="F658" s="58"/>
      <c r="G658" s="144">
        <v>9785912824616</v>
      </c>
      <c r="H658" s="64">
        <v>48</v>
      </c>
      <c r="I658" s="72" t="s">
        <v>632</v>
      </c>
      <c r="J658" s="5">
        <v>50</v>
      </c>
      <c r="K658" s="86"/>
      <c r="L658" s="50">
        <f t="shared" si="117"/>
        <v>0</v>
      </c>
      <c r="M658" s="50">
        <f t="shared" si="116"/>
        <v>0</v>
      </c>
    </row>
    <row r="659" spans="1:13" s="2" customFormat="1" ht="81" customHeight="1" x14ac:dyDescent="0.25">
      <c r="A659" s="5">
        <f t="shared" si="115"/>
        <v>59</v>
      </c>
      <c r="B659" s="13" t="s">
        <v>16</v>
      </c>
      <c r="C659" s="24" t="s">
        <v>30</v>
      </c>
      <c r="D659" s="34" t="s">
        <v>313</v>
      </c>
      <c r="E659" s="27"/>
      <c r="F659" s="58"/>
      <c r="G659" s="152" t="s">
        <v>884</v>
      </c>
      <c r="H659" s="64">
        <v>48</v>
      </c>
      <c r="I659" s="72" t="s">
        <v>629</v>
      </c>
      <c r="J659" s="5">
        <v>50</v>
      </c>
      <c r="K659" s="86"/>
      <c r="L659" s="50">
        <f t="shared" si="117"/>
        <v>0</v>
      </c>
      <c r="M659" s="50">
        <f t="shared" si="116"/>
        <v>0</v>
      </c>
    </row>
    <row r="660" spans="1:13" s="2" customFormat="1" ht="81" customHeight="1" x14ac:dyDescent="0.25">
      <c r="A660" s="5">
        <f t="shared" si="115"/>
        <v>60</v>
      </c>
      <c r="B660" s="13"/>
      <c r="C660" s="24" t="s">
        <v>30</v>
      </c>
      <c r="D660" s="34" t="s">
        <v>744</v>
      </c>
      <c r="E660" s="27"/>
      <c r="F660" s="58"/>
      <c r="G660" s="97">
        <v>9785912820038</v>
      </c>
      <c r="H660" s="64">
        <v>48</v>
      </c>
      <c r="I660" s="72" t="s">
        <v>627</v>
      </c>
      <c r="J660" s="5">
        <v>50</v>
      </c>
      <c r="K660" s="86"/>
      <c r="L660" s="50">
        <f t="shared" si="117"/>
        <v>0</v>
      </c>
      <c r="M660" s="50">
        <f t="shared" si="116"/>
        <v>0</v>
      </c>
    </row>
    <row r="661" spans="1:13" s="2" customFormat="1" ht="81" customHeight="1" x14ac:dyDescent="0.25">
      <c r="A661" s="5">
        <f t="shared" si="115"/>
        <v>61</v>
      </c>
      <c r="B661" s="13" t="s">
        <v>16</v>
      </c>
      <c r="C661" s="23"/>
      <c r="D661" s="34" t="s">
        <v>314</v>
      </c>
      <c r="E661" s="45"/>
      <c r="F661" s="58"/>
      <c r="G661" s="144">
        <v>9785912828508</v>
      </c>
      <c r="H661" s="64">
        <v>48</v>
      </c>
      <c r="I661" s="72"/>
      <c r="J661" s="5">
        <v>50</v>
      </c>
      <c r="K661" s="86"/>
      <c r="L661" s="50">
        <f t="shared" si="117"/>
        <v>0</v>
      </c>
      <c r="M661" s="50">
        <f t="shared" si="116"/>
        <v>0</v>
      </c>
    </row>
    <row r="662" spans="1:13" s="2" customFormat="1" ht="81" customHeight="1" x14ac:dyDescent="0.25">
      <c r="A662" s="5">
        <f t="shared" si="115"/>
        <v>62</v>
      </c>
      <c r="B662" s="13" t="s">
        <v>16</v>
      </c>
      <c r="C662" s="23"/>
      <c r="D662" s="34" t="s">
        <v>315</v>
      </c>
      <c r="E662" s="45"/>
      <c r="F662" s="58"/>
      <c r="G662" s="152" t="s">
        <v>885</v>
      </c>
      <c r="H662" s="64">
        <v>48</v>
      </c>
      <c r="I662" s="72"/>
      <c r="J662" s="5">
        <v>50</v>
      </c>
      <c r="K662" s="86"/>
      <c r="L662" s="50">
        <f t="shared" si="117"/>
        <v>0</v>
      </c>
      <c r="M662" s="50">
        <f t="shared" si="116"/>
        <v>0</v>
      </c>
    </row>
    <row r="663" spans="1:13" s="2" customFormat="1" ht="81" customHeight="1" x14ac:dyDescent="0.25">
      <c r="A663" s="5">
        <f t="shared" si="115"/>
        <v>63</v>
      </c>
      <c r="B663" s="13" t="s">
        <v>16</v>
      </c>
      <c r="C663" s="23"/>
      <c r="D663" s="34" t="s">
        <v>316</v>
      </c>
      <c r="E663" s="45"/>
      <c r="F663" s="47" t="s">
        <v>576</v>
      </c>
      <c r="G663" s="152" t="s">
        <v>886</v>
      </c>
      <c r="H663" s="64">
        <v>48</v>
      </c>
      <c r="I663" s="72" t="s">
        <v>631</v>
      </c>
      <c r="J663" s="5">
        <v>50</v>
      </c>
      <c r="K663" s="86"/>
      <c r="L663" s="50">
        <f t="shared" si="117"/>
        <v>0</v>
      </c>
      <c r="M663" s="50">
        <f t="shared" si="116"/>
        <v>0</v>
      </c>
    </row>
    <row r="664" spans="1:13" s="2" customFormat="1" ht="81" customHeight="1" x14ac:dyDescent="0.25">
      <c r="A664" s="5">
        <f t="shared" si="115"/>
        <v>64</v>
      </c>
      <c r="B664" s="13" t="s">
        <v>16</v>
      </c>
      <c r="C664" s="23"/>
      <c r="D664" s="34" t="s">
        <v>68</v>
      </c>
      <c r="E664" s="22"/>
      <c r="F664" s="58"/>
      <c r="G664" s="97">
        <v>9785912820106</v>
      </c>
      <c r="H664" s="64">
        <v>48</v>
      </c>
      <c r="I664" s="72" t="s">
        <v>632</v>
      </c>
      <c r="J664" s="5">
        <v>50</v>
      </c>
      <c r="K664" s="86"/>
      <c r="L664" s="50">
        <f t="shared" si="117"/>
        <v>0</v>
      </c>
      <c r="M664" s="50">
        <f t="shared" si="116"/>
        <v>0</v>
      </c>
    </row>
    <row r="665" spans="1:13" s="2" customFormat="1" ht="81" customHeight="1" x14ac:dyDescent="0.25">
      <c r="A665" s="5">
        <f t="shared" si="115"/>
        <v>65</v>
      </c>
      <c r="B665" s="13" t="s">
        <v>16</v>
      </c>
      <c r="C665" s="23"/>
      <c r="D665" s="34" t="s">
        <v>317</v>
      </c>
      <c r="E665" s="45"/>
      <c r="F665" s="58"/>
      <c r="G665" s="97">
        <v>9785912825019</v>
      </c>
      <c r="H665" s="64">
        <v>48</v>
      </c>
      <c r="I665" s="72"/>
      <c r="J665" s="5">
        <v>50</v>
      </c>
      <c r="K665" s="86"/>
      <c r="L665" s="50">
        <f t="shared" si="117"/>
        <v>0</v>
      </c>
      <c r="M665" s="50">
        <f t="shared" si="116"/>
        <v>0</v>
      </c>
    </row>
    <row r="666" spans="1:13" s="2" customFormat="1" ht="81" customHeight="1" x14ac:dyDescent="0.25">
      <c r="A666" s="5">
        <f t="shared" si="115"/>
        <v>66</v>
      </c>
      <c r="B666" s="13" t="s">
        <v>16</v>
      </c>
      <c r="C666" s="23"/>
      <c r="D666" s="34" t="s">
        <v>318</v>
      </c>
      <c r="E666" s="44"/>
      <c r="F666" s="58"/>
      <c r="G666" s="97">
        <v>9785912827686</v>
      </c>
      <c r="H666" s="64">
        <v>48</v>
      </c>
      <c r="I666" s="72"/>
      <c r="J666" s="5">
        <v>50</v>
      </c>
      <c r="K666" s="86"/>
      <c r="L666" s="50">
        <f t="shared" si="117"/>
        <v>0</v>
      </c>
      <c r="M666" s="50">
        <f t="shared" si="116"/>
        <v>0</v>
      </c>
    </row>
    <row r="667" spans="1:13" s="2" customFormat="1" ht="81" customHeight="1" x14ac:dyDescent="0.25">
      <c r="A667" s="5">
        <f t="shared" si="115"/>
        <v>67</v>
      </c>
      <c r="B667" s="13" t="s">
        <v>16</v>
      </c>
      <c r="C667" s="24" t="s">
        <v>30</v>
      </c>
      <c r="D667" s="34" t="s">
        <v>319</v>
      </c>
      <c r="E667" s="27"/>
      <c r="F667" s="58"/>
      <c r="G667" s="97">
        <v>9785912824159</v>
      </c>
      <c r="H667" s="64">
        <v>48</v>
      </c>
      <c r="I667" s="72" t="s">
        <v>629</v>
      </c>
      <c r="J667" s="5">
        <v>50</v>
      </c>
      <c r="K667" s="86"/>
      <c r="L667" s="50">
        <f t="shared" si="117"/>
        <v>0</v>
      </c>
      <c r="M667" s="50">
        <f t="shared" si="116"/>
        <v>0</v>
      </c>
    </row>
    <row r="668" spans="1:13" s="2" customFormat="1" ht="81" customHeight="1" x14ac:dyDescent="0.25">
      <c r="A668" s="5">
        <f t="shared" si="115"/>
        <v>68</v>
      </c>
      <c r="B668" s="13" t="s">
        <v>16</v>
      </c>
      <c r="C668" s="23"/>
      <c r="D668" s="34" t="s">
        <v>320</v>
      </c>
      <c r="E668" s="27"/>
      <c r="F668" s="47" t="s">
        <v>576</v>
      </c>
      <c r="G668" s="152" t="s">
        <v>887</v>
      </c>
      <c r="H668" s="64">
        <v>48</v>
      </c>
      <c r="I668" s="72" t="s">
        <v>631</v>
      </c>
      <c r="J668" s="5">
        <v>50</v>
      </c>
      <c r="K668" s="86"/>
      <c r="L668" s="50">
        <f t="shared" si="117"/>
        <v>0</v>
      </c>
      <c r="M668" s="50">
        <f t="shared" si="116"/>
        <v>0</v>
      </c>
    </row>
    <row r="669" spans="1:13" s="2" customFormat="1" ht="81" customHeight="1" x14ac:dyDescent="0.25">
      <c r="A669" s="5">
        <f t="shared" si="115"/>
        <v>69</v>
      </c>
      <c r="B669" s="13" t="s">
        <v>16</v>
      </c>
      <c r="C669" s="23"/>
      <c r="D669" s="34" t="s">
        <v>321</v>
      </c>
      <c r="E669" s="29"/>
      <c r="F669" s="58"/>
      <c r="G669" s="152" t="s">
        <v>888</v>
      </c>
      <c r="H669" s="64">
        <v>48</v>
      </c>
      <c r="I669" s="72" t="s">
        <v>632</v>
      </c>
      <c r="J669" s="5">
        <v>50</v>
      </c>
      <c r="K669" s="86"/>
      <c r="L669" s="50">
        <f t="shared" si="117"/>
        <v>0</v>
      </c>
      <c r="M669" s="50">
        <f t="shared" si="116"/>
        <v>0</v>
      </c>
    </row>
    <row r="670" spans="1:13" s="2" customFormat="1" ht="81" customHeight="1" x14ac:dyDescent="0.25">
      <c r="A670" s="5">
        <f t="shared" ref="A670:A676" si="118">A669+1</f>
        <v>70</v>
      </c>
      <c r="B670" s="13" t="s">
        <v>16</v>
      </c>
      <c r="C670" s="23"/>
      <c r="D670" s="34" t="s">
        <v>322</v>
      </c>
      <c r="E670" s="44"/>
      <c r="F670" s="58"/>
      <c r="G670" s="97">
        <v>9785912827693</v>
      </c>
      <c r="H670" s="64">
        <v>48</v>
      </c>
      <c r="I670" s="72" t="s">
        <v>631</v>
      </c>
      <c r="J670" s="5">
        <v>50</v>
      </c>
      <c r="K670" s="86"/>
      <c r="L670" s="50">
        <f t="shared" si="117"/>
        <v>0</v>
      </c>
      <c r="M670" s="50">
        <f t="shared" si="116"/>
        <v>0</v>
      </c>
    </row>
    <row r="671" spans="1:13" s="2" customFormat="1" ht="81" customHeight="1" x14ac:dyDescent="0.25">
      <c r="A671" s="5">
        <f t="shared" si="118"/>
        <v>71</v>
      </c>
      <c r="B671" s="13"/>
      <c r="C671" s="23"/>
      <c r="D671" s="34" t="s">
        <v>323</v>
      </c>
      <c r="E671" s="44"/>
      <c r="F671" s="58"/>
      <c r="G671" s="152" t="s">
        <v>889</v>
      </c>
      <c r="H671" s="64">
        <v>48</v>
      </c>
      <c r="I671" s="72" t="s">
        <v>631</v>
      </c>
      <c r="J671" s="5">
        <v>50</v>
      </c>
      <c r="K671" s="86"/>
      <c r="L671" s="50">
        <f t="shared" si="117"/>
        <v>0</v>
      </c>
      <c r="M671" s="50">
        <f t="shared" si="116"/>
        <v>0</v>
      </c>
    </row>
    <row r="672" spans="1:13" s="2" customFormat="1" ht="81" customHeight="1" x14ac:dyDescent="0.25">
      <c r="A672" s="5">
        <f t="shared" si="118"/>
        <v>72</v>
      </c>
      <c r="B672" s="13"/>
      <c r="C672" s="23"/>
      <c r="D672" s="34" t="s">
        <v>324</v>
      </c>
      <c r="E672" s="27"/>
      <c r="F672" s="58"/>
      <c r="G672" s="152" t="s">
        <v>890</v>
      </c>
      <c r="H672" s="64">
        <v>48</v>
      </c>
      <c r="I672" s="72" t="s">
        <v>629</v>
      </c>
      <c r="J672" s="5">
        <v>50</v>
      </c>
      <c r="K672" s="86"/>
      <c r="L672" s="50">
        <f t="shared" si="117"/>
        <v>0</v>
      </c>
      <c r="M672" s="50">
        <f t="shared" si="116"/>
        <v>0</v>
      </c>
    </row>
    <row r="673" spans="1:13" s="2" customFormat="1" ht="81" customHeight="1" x14ac:dyDescent="0.25">
      <c r="A673" s="5">
        <f t="shared" si="118"/>
        <v>73</v>
      </c>
      <c r="B673" s="13" t="s">
        <v>16</v>
      </c>
      <c r="C673" s="23"/>
      <c r="D673" s="34" t="s">
        <v>325</v>
      </c>
      <c r="E673" s="27"/>
      <c r="F673" s="47" t="s">
        <v>577</v>
      </c>
      <c r="G673" s="152" t="s">
        <v>891</v>
      </c>
      <c r="H673" s="64">
        <v>48</v>
      </c>
      <c r="I673" s="72" t="s">
        <v>630</v>
      </c>
      <c r="J673" s="5">
        <v>50</v>
      </c>
      <c r="K673" s="86"/>
      <c r="L673" s="50">
        <f t="shared" si="117"/>
        <v>0</v>
      </c>
      <c r="M673" s="50">
        <f t="shared" si="116"/>
        <v>0</v>
      </c>
    </row>
    <row r="674" spans="1:13" s="2" customFormat="1" ht="81" customHeight="1" x14ac:dyDescent="0.25">
      <c r="A674" s="5">
        <f t="shared" si="118"/>
        <v>74</v>
      </c>
      <c r="B674" s="13" t="s">
        <v>16</v>
      </c>
      <c r="C674" s="23"/>
      <c r="D674" s="34" t="s">
        <v>326</v>
      </c>
      <c r="E674" s="29"/>
      <c r="F674" s="47" t="s">
        <v>577</v>
      </c>
      <c r="G674" s="152" t="s">
        <v>892</v>
      </c>
      <c r="H674" s="64">
        <v>48</v>
      </c>
      <c r="I674" s="72" t="s">
        <v>630</v>
      </c>
      <c r="J674" s="5">
        <v>50</v>
      </c>
      <c r="K674" s="86"/>
      <c r="L674" s="50">
        <f t="shared" si="117"/>
        <v>0</v>
      </c>
      <c r="M674" s="50">
        <f t="shared" si="116"/>
        <v>0</v>
      </c>
    </row>
    <row r="675" spans="1:13" s="9" customFormat="1" ht="81" customHeight="1" x14ac:dyDescent="0.25">
      <c r="A675" s="5">
        <f t="shared" si="118"/>
        <v>75</v>
      </c>
      <c r="B675" s="13" t="s">
        <v>16</v>
      </c>
      <c r="C675" s="23"/>
      <c r="D675" s="34" t="s">
        <v>327</v>
      </c>
      <c r="E675" s="27"/>
      <c r="F675" s="47" t="s">
        <v>577</v>
      </c>
      <c r="G675" s="152" t="s">
        <v>893</v>
      </c>
      <c r="H675" s="64">
        <v>48</v>
      </c>
      <c r="I675" s="72" t="s">
        <v>630</v>
      </c>
      <c r="J675" s="5">
        <v>50</v>
      </c>
      <c r="K675" s="86"/>
      <c r="L675" s="50">
        <f t="shared" si="117"/>
        <v>0</v>
      </c>
      <c r="M675" s="50">
        <f t="shared" si="116"/>
        <v>0</v>
      </c>
    </row>
    <row r="676" spans="1:13" s="2" customFormat="1" ht="80.25" customHeight="1" thickBot="1" x14ac:dyDescent="0.3">
      <c r="A676" s="253">
        <f t="shared" si="118"/>
        <v>76</v>
      </c>
      <c r="B676" s="268" t="s">
        <v>16</v>
      </c>
      <c r="C676" s="269"/>
      <c r="D676" s="270" t="s">
        <v>328</v>
      </c>
      <c r="E676" s="271"/>
      <c r="F676" s="250" t="s">
        <v>577</v>
      </c>
      <c r="G676" s="251" t="s">
        <v>894</v>
      </c>
      <c r="H676" s="252">
        <v>48</v>
      </c>
      <c r="I676" s="272" t="s">
        <v>630</v>
      </c>
      <c r="J676" s="253">
        <v>50</v>
      </c>
      <c r="K676" s="254"/>
      <c r="L676" s="204">
        <f t="shared" si="117"/>
        <v>0</v>
      </c>
      <c r="M676" s="50">
        <f t="shared" si="116"/>
        <v>0</v>
      </c>
    </row>
    <row r="677" spans="1:13" s="2" customFormat="1" ht="70.5" customHeight="1" thickTop="1" x14ac:dyDescent="0.25">
      <c r="A677" s="264"/>
      <c r="B677" s="265"/>
      <c r="C677" s="266"/>
      <c r="D677" s="299" t="s">
        <v>1092</v>
      </c>
      <c r="E677" s="300"/>
      <c r="F677" s="301"/>
      <c r="G677" s="299" t="s">
        <v>1096</v>
      </c>
      <c r="H677" s="300"/>
      <c r="I677" s="300"/>
      <c r="J677" s="300"/>
      <c r="K677" s="267"/>
      <c r="L677" s="278"/>
      <c r="M677" s="259"/>
    </row>
    <row r="678" spans="1:13" s="2" customFormat="1" ht="81" customHeight="1" x14ac:dyDescent="0.25">
      <c r="A678" s="169">
        <f>A639+1</f>
        <v>25</v>
      </c>
      <c r="B678" s="170" t="s">
        <v>16</v>
      </c>
      <c r="C678" s="23"/>
      <c r="D678" s="262" t="s">
        <v>285</v>
      </c>
      <c r="E678" s="261"/>
      <c r="F678" s="263" t="s">
        <v>575</v>
      </c>
      <c r="G678" s="182" t="s">
        <v>863</v>
      </c>
      <c r="H678" s="183">
        <v>11.3</v>
      </c>
      <c r="I678" s="184" t="s">
        <v>631</v>
      </c>
      <c r="J678" s="169">
        <v>50</v>
      </c>
      <c r="K678" s="86"/>
      <c r="L678" s="245">
        <f t="shared" ref="L678:L692" si="119">K678*3.1/50</f>
        <v>0</v>
      </c>
      <c r="M678" s="50">
        <f t="shared" ref="M678:M692" si="120">TRUNC(K678/J678,0)*J678</f>
        <v>0</v>
      </c>
    </row>
    <row r="679" spans="1:13" s="2" customFormat="1" ht="81" customHeight="1" x14ac:dyDescent="0.25">
      <c r="A679" s="5">
        <f t="shared" ref="A679:A692" si="121">A678+1</f>
        <v>26</v>
      </c>
      <c r="B679" s="13" t="s">
        <v>16</v>
      </c>
      <c r="C679" s="23"/>
      <c r="D679" s="34" t="s">
        <v>286</v>
      </c>
      <c r="E679" s="261"/>
      <c r="F679" s="47" t="s">
        <v>576</v>
      </c>
      <c r="G679" s="152" t="s">
        <v>864</v>
      </c>
      <c r="H679" s="64">
        <v>11.3</v>
      </c>
      <c r="I679" s="72" t="s">
        <v>631</v>
      </c>
      <c r="J679" s="5">
        <v>50</v>
      </c>
      <c r="K679" s="86"/>
      <c r="L679" s="245">
        <f t="shared" si="119"/>
        <v>0</v>
      </c>
      <c r="M679" s="260">
        <f t="shared" si="120"/>
        <v>0</v>
      </c>
    </row>
    <row r="680" spans="1:13" s="2" customFormat="1" ht="81" customHeight="1" x14ac:dyDescent="0.25">
      <c r="A680" s="5">
        <f t="shared" si="121"/>
        <v>27</v>
      </c>
      <c r="B680" s="13" t="s">
        <v>16</v>
      </c>
      <c r="C680" s="23"/>
      <c r="D680" s="34" t="s">
        <v>287</v>
      </c>
      <c r="E680" s="22"/>
      <c r="F680" s="47" t="s">
        <v>575</v>
      </c>
      <c r="G680" s="152" t="s">
        <v>865</v>
      </c>
      <c r="H680" s="64">
        <v>11.3</v>
      </c>
      <c r="I680" s="72" t="s">
        <v>631</v>
      </c>
      <c r="J680" s="5">
        <v>50</v>
      </c>
      <c r="K680" s="86"/>
      <c r="L680" s="245">
        <f t="shared" si="119"/>
        <v>0</v>
      </c>
      <c r="M680" s="257">
        <f t="shared" si="120"/>
        <v>0</v>
      </c>
    </row>
    <row r="681" spans="1:13" s="2" customFormat="1" ht="81" customHeight="1" x14ac:dyDescent="0.25">
      <c r="A681" s="5">
        <f t="shared" si="121"/>
        <v>28</v>
      </c>
      <c r="B681" s="13" t="s">
        <v>16</v>
      </c>
      <c r="C681" s="23"/>
      <c r="D681" s="34" t="s">
        <v>288</v>
      </c>
      <c r="E681" s="22"/>
      <c r="F681" s="47" t="s">
        <v>575</v>
      </c>
      <c r="G681" s="152" t="s">
        <v>866</v>
      </c>
      <c r="H681" s="64">
        <v>11.3</v>
      </c>
      <c r="I681" s="72" t="s">
        <v>631</v>
      </c>
      <c r="J681" s="5">
        <v>50</v>
      </c>
      <c r="K681" s="86"/>
      <c r="L681" s="245">
        <f t="shared" si="119"/>
        <v>0</v>
      </c>
      <c r="M681" s="244">
        <f t="shared" si="120"/>
        <v>0</v>
      </c>
    </row>
    <row r="682" spans="1:13" s="2" customFormat="1" ht="81" customHeight="1" x14ac:dyDescent="0.25">
      <c r="A682" s="5">
        <f t="shared" si="121"/>
        <v>29</v>
      </c>
      <c r="B682" s="13" t="s">
        <v>16</v>
      </c>
      <c r="C682" s="23"/>
      <c r="D682" s="34" t="s">
        <v>289</v>
      </c>
      <c r="E682" s="29"/>
      <c r="F682" s="47" t="s">
        <v>576</v>
      </c>
      <c r="G682" s="152" t="s">
        <v>867</v>
      </c>
      <c r="H682" s="64">
        <v>11.3</v>
      </c>
      <c r="I682" s="72" t="s">
        <v>631</v>
      </c>
      <c r="J682" s="5">
        <v>50</v>
      </c>
      <c r="K682" s="86"/>
      <c r="L682" s="245">
        <f t="shared" si="119"/>
        <v>0</v>
      </c>
      <c r="M682" s="244">
        <f t="shared" si="120"/>
        <v>0</v>
      </c>
    </row>
    <row r="683" spans="1:13" s="2" customFormat="1" ht="81" customHeight="1" x14ac:dyDescent="0.25">
      <c r="A683" s="5">
        <f t="shared" si="121"/>
        <v>30</v>
      </c>
      <c r="B683" s="13" t="s">
        <v>16</v>
      </c>
      <c r="C683" s="23"/>
      <c r="D683" s="34" t="s">
        <v>290</v>
      </c>
      <c r="E683" s="22"/>
      <c r="F683" s="47" t="s">
        <v>575</v>
      </c>
      <c r="G683" s="152" t="s">
        <v>868</v>
      </c>
      <c r="H683" s="64">
        <v>11.3</v>
      </c>
      <c r="I683" s="72" t="s">
        <v>631</v>
      </c>
      <c r="J683" s="5">
        <v>50</v>
      </c>
      <c r="K683" s="86"/>
      <c r="L683" s="245">
        <f t="shared" si="119"/>
        <v>0</v>
      </c>
      <c r="M683" s="257">
        <f t="shared" si="120"/>
        <v>0</v>
      </c>
    </row>
    <row r="684" spans="1:13" s="2" customFormat="1" ht="81" customHeight="1" x14ac:dyDescent="0.25">
      <c r="A684" s="5">
        <f t="shared" si="121"/>
        <v>31</v>
      </c>
      <c r="B684" s="13" t="s">
        <v>16</v>
      </c>
      <c r="C684" s="23"/>
      <c r="D684" s="34" t="s">
        <v>291</v>
      </c>
      <c r="E684" s="29"/>
      <c r="F684" s="47" t="s">
        <v>576</v>
      </c>
      <c r="G684" s="152" t="s">
        <v>869</v>
      </c>
      <c r="H684" s="64">
        <v>11.3</v>
      </c>
      <c r="I684" s="72" t="s">
        <v>631</v>
      </c>
      <c r="J684" s="5">
        <v>50</v>
      </c>
      <c r="K684" s="86"/>
      <c r="L684" s="245">
        <f t="shared" si="119"/>
        <v>0</v>
      </c>
      <c r="M684" s="257">
        <f t="shared" si="120"/>
        <v>0</v>
      </c>
    </row>
    <row r="685" spans="1:13" s="2" customFormat="1" ht="81" customHeight="1" x14ac:dyDescent="0.25">
      <c r="A685" s="5">
        <f t="shared" si="121"/>
        <v>32</v>
      </c>
      <c r="B685" s="13" t="s">
        <v>16</v>
      </c>
      <c r="C685" s="23"/>
      <c r="D685" s="34" t="s">
        <v>292</v>
      </c>
      <c r="E685" s="22"/>
      <c r="F685" s="47" t="s">
        <v>575</v>
      </c>
      <c r="G685" s="152" t="s">
        <v>870</v>
      </c>
      <c r="H685" s="64">
        <v>11.3</v>
      </c>
      <c r="I685" s="72" t="s">
        <v>631</v>
      </c>
      <c r="J685" s="5">
        <v>50</v>
      </c>
      <c r="K685" s="86"/>
      <c r="L685" s="245">
        <f t="shared" si="119"/>
        <v>0</v>
      </c>
      <c r="M685" s="257">
        <f t="shared" si="120"/>
        <v>0</v>
      </c>
    </row>
    <row r="686" spans="1:13" s="2" customFormat="1" ht="81" customHeight="1" x14ac:dyDescent="0.25">
      <c r="A686" s="5">
        <f t="shared" si="121"/>
        <v>33</v>
      </c>
      <c r="B686" s="13" t="s">
        <v>16</v>
      </c>
      <c r="C686" s="23"/>
      <c r="D686" s="34" t="s">
        <v>293</v>
      </c>
      <c r="E686" s="22"/>
      <c r="F686" s="47" t="s">
        <v>575</v>
      </c>
      <c r="G686" s="152" t="s">
        <v>871</v>
      </c>
      <c r="H686" s="64">
        <v>11.3</v>
      </c>
      <c r="I686" s="72" t="s">
        <v>631</v>
      </c>
      <c r="J686" s="5">
        <v>50</v>
      </c>
      <c r="K686" s="86"/>
      <c r="L686" s="245">
        <f t="shared" si="119"/>
        <v>0</v>
      </c>
      <c r="M686" s="257">
        <f t="shared" si="120"/>
        <v>0</v>
      </c>
    </row>
    <row r="687" spans="1:13" s="2" customFormat="1" ht="81" customHeight="1" x14ac:dyDescent="0.25">
      <c r="A687" s="5">
        <f t="shared" si="121"/>
        <v>34</v>
      </c>
      <c r="B687" s="13" t="s">
        <v>16</v>
      </c>
      <c r="C687" s="23"/>
      <c r="D687" s="34" t="s">
        <v>294</v>
      </c>
      <c r="E687" s="29"/>
      <c r="F687" s="47" t="s">
        <v>575</v>
      </c>
      <c r="G687" s="152" t="s">
        <v>872</v>
      </c>
      <c r="H687" s="64">
        <v>11.3</v>
      </c>
      <c r="I687" s="72" t="s">
        <v>631</v>
      </c>
      <c r="J687" s="5">
        <v>50</v>
      </c>
      <c r="K687" s="86"/>
      <c r="L687" s="245">
        <f t="shared" si="119"/>
        <v>0</v>
      </c>
      <c r="M687" s="257">
        <f t="shared" si="120"/>
        <v>0</v>
      </c>
    </row>
    <row r="688" spans="1:13" s="2" customFormat="1" ht="81" customHeight="1" x14ac:dyDescent="0.25">
      <c r="A688" s="5">
        <f t="shared" si="121"/>
        <v>35</v>
      </c>
      <c r="B688" s="13" t="s">
        <v>16</v>
      </c>
      <c r="C688" s="23"/>
      <c r="D688" s="34" t="s">
        <v>295</v>
      </c>
      <c r="E688" s="22"/>
      <c r="F688" s="47" t="s">
        <v>575</v>
      </c>
      <c r="G688" s="152" t="s">
        <v>873</v>
      </c>
      <c r="H688" s="64">
        <v>11.3</v>
      </c>
      <c r="I688" s="72" t="s">
        <v>631</v>
      </c>
      <c r="J688" s="5">
        <v>50</v>
      </c>
      <c r="K688" s="86"/>
      <c r="L688" s="245">
        <f t="shared" si="119"/>
        <v>0</v>
      </c>
      <c r="M688" s="257">
        <f t="shared" si="120"/>
        <v>0</v>
      </c>
    </row>
    <row r="689" spans="1:13" s="2" customFormat="1" ht="81" customHeight="1" x14ac:dyDescent="0.25">
      <c r="A689" s="5">
        <f t="shared" si="121"/>
        <v>36</v>
      </c>
      <c r="B689" s="13" t="s">
        <v>16</v>
      </c>
      <c r="C689" s="23"/>
      <c r="D689" s="34" t="s">
        <v>296</v>
      </c>
      <c r="E689" s="29"/>
      <c r="F689" s="47" t="s">
        <v>575</v>
      </c>
      <c r="G689" s="152" t="s">
        <v>874</v>
      </c>
      <c r="H689" s="64">
        <v>11.3</v>
      </c>
      <c r="I689" s="72" t="s">
        <v>631</v>
      </c>
      <c r="J689" s="5">
        <v>50</v>
      </c>
      <c r="K689" s="86"/>
      <c r="L689" s="245">
        <f t="shared" si="119"/>
        <v>0</v>
      </c>
      <c r="M689" s="257">
        <f t="shared" si="120"/>
        <v>0</v>
      </c>
    </row>
    <row r="690" spans="1:13" s="2" customFormat="1" ht="81" customHeight="1" x14ac:dyDescent="0.25">
      <c r="A690" s="5">
        <f t="shared" si="121"/>
        <v>37</v>
      </c>
      <c r="B690" s="13" t="s">
        <v>16</v>
      </c>
      <c r="C690" s="23"/>
      <c r="D690" s="34" t="s">
        <v>297</v>
      </c>
      <c r="E690" s="22"/>
      <c r="F690" s="47" t="s">
        <v>575</v>
      </c>
      <c r="G690" s="152" t="s">
        <v>875</v>
      </c>
      <c r="H690" s="64">
        <v>11.3</v>
      </c>
      <c r="I690" s="72" t="s">
        <v>631</v>
      </c>
      <c r="J690" s="5">
        <v>50</v>
      </c>
      <c r="K690" s="86"/>
      <c r="L690" s="245">
        <f t="shared" si="119"/>
        <v>0</v>
      </c>
      <c r="M690" s="257">
        <f t="shared" si="120"/>
        <v>0</v>
      </c>
    </row>
    <row r="691" spans="1:13" s="2" customFormat="1" ht="81" customHeight="1" x14ac:dyDescent="0.25">
      <c r="A691" s="5">
        <f t="shared" si="121"/>
        <v>38</v>
      </c>
      <c r="B691" s="13" t="s">
        <v>16</v>
      </c>
      <c r="C691" s="23"/>
      <c r="D691" s="34" t="s">
        <v>298</v>
      </c>
      <c r="E691" s="29"/>
      <c r="F691" s="47" t="s">
        <v>575</v>
      </c>
      <c r="G691" s="152" t="s">
        <v>876</v>
      </c>
      <c r="H691" s="64">
        <v>11.3</v>
      </c>
      <c r="I691" s="72" t="s">
        <v>631</v>
      </c>
      <c r="J691" s="5">
        <v>50</v>
      </c>
      <c r="K691" s="86"/>
      <c r="L691" s="245">
        <f t="shared" si="119"/>
        <v>0</v>
      </c>
      <c r="M691" s="257">
        <f t="shared" si="120"/>
        <v>0</v>
      </c>
    </row>
    <row r="692" spans="1:13" s="2" customFormat="1" ht="81" customHeight="1" thickBot="1" x14ac:dyDescent="0.3">
      <c r="A692" s="248">
        <f t="shared" si="121"/>
        <v>39</v>
      </c>
      <c r="B692" s="249" t="s">
        <v>16</v>
      </c>
      <c r="C692" s="167"/>
      <c r="D692" s="168" t="s">
        <v>299</v>
      </c>
      <c r="E692" s="181"/>
      <c r="F692" s="250" t="s">
        <v>575</v>
      </c>
      <c r="G692" s="251" t="s">
        <v>877</v>
      </c>
      <c r="H692" s="252">
        <v>11.3</v>
      </c>
      <c r="I692" s="178" t="s">
        <v>631</v>
      </c>
      <c r="J692" s="253">
        <v>50</v>
      </c>
      <c r="K692" s="254"/>
      <c r="L692" s="256">
        <f t="shared" si="119"/>
        <v>0</v>
      </c>
      <c r="M692" s="230">
        <f t="shared" si="120"/>
        <v>0</v>
      </c>
    </row>
    <row r="693" spans="1:13" s="2" customFormat="1" ht="49.5" customHeight="1" thickTop="1" x14ac:dyDescent="0.25">
      <c r="A693" s="308" t="s">
        <v>688</v>
      </c>
      <c r="B693" s="309"/>
      <c r="C693" s="309"/>
      <c r="D693" s="309"/>
      <c r="E693" s="15"/>
      <c r="F693" s="304"/>
      <c r="G693" s="304"/>
      <c r="H693" s="304"/>
      <c r="I693" s="285"/>
      <c r="J693" s="305"/>
      <c r="K693" s="109"/>
      <c r="L693" s="255"/>
      <c r="M693" s="230"/>
    </row>
    <row r="694" spans="1:13" s="2" customFormat="1" ht="111.75" customHeight="1" x14ac:dyDescent="0.25">
      <c r="A694" s="5">
        <v>1</v>
      </c>
      <c r="B694" s="13"/>
      <c r="C694" s="24" t="s">
        <v>30</v>
      </c>
      <c r="D694" s="38" t="s">
        <v>1075</v>
      </c>
      <c r="E694" s="27"/>
      <c r="F694" s="47"/>
      <c r="G694" s="152" t="s">
        <v>1076</v>
      </c>
      <c r="H694" s="64">
        <v>75</v>
      </c>
      <c r="I694" s="73">
        <v>2024</v>
      </c>
      <c r="J694" s="81">
        <v>50</v>
      </c>
      <c r="K694" s="86"/>
      <c r="L694" s="50">
        <f>K694*4.5/50</f>
        <v>0</v>
      </c>
      <c r="M694" s="50">
        <f t="shared" ref="M694:M717" si="122">TRUNC(K694/J694,0)*J694</f>
        <v>0</v>
      </c>
    </row>
    <row r="695" spans="1:13" s="2" customFormat="1" ht="111.75" customHeight="1" x14ac:dyDescent="0.25">
      <c r="A695" s="5">
        <f>A694+1</f>
        <v>2</v>
      </c>
      <c r="B695" s="13"/>
      <c r="C695" s="24" t="s">
        <v>30</v>
      </c>
      <c r="D695" s="38" t="s">
        <v>329</v>
      </c>
      <c r="E695" s="27"/>
      <c r="F695" s="47" t="s">
        <v>578</v>
      </c>
      <c r="G695" s="97">
        <v>9785912823183</v>
      </c>
      <c r="H695" s="64">
        <v>75</v>
      </c>
      <c r="I695" s="73">
        <v>2020</v>
      </c>
      <c r="J695" s="81">
        <v>50</v>
      </c>
      <c r="K695" s="86"/>
      <c r="L695" s="50">
        <f>K695*4.5/50</f>
        <v>0</v>
      </c>
      <c r="M695" s="50">
        <f t="shared" si="122"/>
        <v>0</v>
      </c>
    </row>
    <row r="696" spans="1:13" s="2" customFormat="1" ht="111.75" customHeight="1" x14ac:dyDescent="0.25">
      <c r="A696" s="5">
        <f t="shared" ref="A696:A717" si="123">A695+1</f>
        <v>3</v>
      </c>
      <c r="B696" s="13" t="s">
        <v>16</v>
      </c>
      <c r="C696" s="23"/>
      <c r="D696" s="38" t="s">
        <v>330</v>
      </c>
      <c r="E696" s="27"/>
      <c r="F696" s="47" t="s">
        <v>578</v>
      </c>
      <c r="G696" s="97">
        <v>9785912821448</v>
      </c>
      <c r="H696" s="64">
        <v>75</v>
      </c>
      <c r="I696" s="70" t="s">
        <v>632</v>
      </c>
      <c r="J696" s="81">
        <v>50</v>
      </c>
      <c r="K696" s="86"/>
      <c r="L696" s="50">
        <f>K696*4.5/50</f>
        <v>0</v>
      </c>
      <c r="M696" s="50">
        <f t="shared" si="122"/>
        <v>0</v>
      </c>
    </row>
    <row r="697" spans="1:13" s="2" customFormat="1" ht="111.75" customHeight="1" x14ac:dyDescent="0.25">
      <c r="A697" s="5">
        <f t="shared" si="123"/>
        <v>4</v>
      </c>
      <c r="B697" s="13"/>
      <c r="C697" s="23"/>
      <c r="D697" s="38" t="s">
        <v>331</v>
      </c>
      <c r="E697" s="27"/>
      <c r="F697" s="47" t="s">
        <v>579</v>
      </c>
      <c r="G697" s="152" t="s">
        <v>895</v>
      </c>
      <c r="H697" s="64">
        <v>75</v>
      </c>
      <c r="I697" s="70"/>
      <c r="J697" s="81">
        <v>50</v>
      </c>
      <c r="K697" s="86"/>
      <c r="L697" s="50">
        <f>K697*3.6/100</f>
        <v>0</v>
      </c>
      <c r="M697" s="50">
        <f t="shared" si="122"/>
        <v>0</v>
      </c>
    </row>
    <row r="698" spans="1:13" s="2" customFormat="1" ht="111.75" customHeight="1" x14ac:dyDescent="0.25">
      <c r="A698" s="5">
        <f t="shared" si="123"/>
        <v>5</v>
      </c>
      <c r="B698" s="13"/>
      <c r="C698" s="24" t="s">
        <v>30</v>
      </c>
      <c r="D698" s="38" t="s">
        <v>1077</v>
      </c>
      <c r="E698" s="27"/>
      <c r="F698" s="47"/>
      <c r="G698" s="152" t="s">
        <v>1078</v>
      </c>
      <c r="H698" s="64">
        <v>75</v>
      </c>
      <c r="I698" s="70" t="s">
        <v>1097</v>
      </c>
      <c r="J698" s="81">
        <v>50</v>
      </c>
      <c r="K698" s="86"/>
      <c r="L698" s="50">
        <f>K698*4.5/50</f>
        <v>0</v>
      </c>
      <c r="M698" s="50">
        <f t="shared" si="122"/>
        <v>0</v>
      </c>
    </row>
    <row r="699" spans="1:13" s="2" customFormat="1" ht="111.75" customHeight="1" x14ac:dyDescent="0.25">
      <c r="A699" s="5">
        <f t="shared" si="123"/>
        <v>6</v>
      </c>
      <c r="B699" s="13" t="s">
        <v>16</v>
      </c>
      <c r="C699" s="23"/>
      <c r="D699" s="38" t="s">
        <v>332</v>
      </c>
      <c r="E699" s="22"/>
      <c r="F699" s="47" t="s">
        <v>580</v>
      </c>
      <c r="G699" s="97">
        <v>9785912822971</v>
      </c>
      <c r="H699" s="64">
        <v>30</v>
      </c>
      <c r="I699" s="73">
        <v>2017</v>
      </c>
      <c r="J699" s="81">
        <v>100</v>
      </c>
      <c r="K699" s="86"/>
      <c r="L699" s="50">
        <f t="shared" ref="L699:L709" si="124">K699*3.6/100</f>
        <v>0</v>
      </c>
      <c r="M699" s="50">
        <f t="shared" si="122"/>
        <v>0</v>
      </c>
    </row>
    <row r="700" spans="1:13" s="2" customFormat="1" ht="111.75" customHeight="1" x14ac:dyDescent="0.25">
      <c r="A700" s="5">
        <f t="shared" si="123"/>
        <v>7</v>
      </c>
      <c r="B700" s="13" t="s">
        <v>16</v>
      </c>
      <c r="C700" s="23"/>
      <c r="D700" s="38" t="s">
        <v>333</v>
      </c>
      <c r="E700" s="27"/>
      <c r="F700" s="47" t="s">
        <v>580</v>
      </c>
      <c r="G700" s="152" t="s">
        <v>896</v>
      </c>
      <c r="H700" s="64">
        <v>30</v>
      </c>
      <c r="I700" s="73">
        <v>2019</v>
      </c>
      <c r="J700" s="81">
        <v>100</v>
      </c>
      <c r="K700" s="86"/>
      <c r="L700" s="50">
        <f t="shared" si="124"/>
        <v>0</v>
      </c>
      <c r="M700" s="50">
        <f t="shared" si="122"/>
        <v>0</v>
      </c>
    </row>
    <row r="701" spans="1:13" s="2" customFormat="1" ht="111.75" customHeight="1" x14ac:dyDescent="0.25">
      <c r="A701" s="5">
        <f t="shared" si="123"/>
        <v>8</v>
      </c>
      <c r="B701" s="13" t="s">
        <v>16</v>
      </c>
      <c r="C701" s="23"/>
      <c r="D701" s="38" t="s">
        <v>334</v>
      </c>
      <c r="E701" s="27"/>
      <c r="F701" s="47" t="s">
        <v>581</v>
      </c>
      <c r="G701" s="152" t="s">
        <v>897</v>
      </c>
      <c r="H701" s="64">
        <v>30</v>
      </c>
      <c r="I701" s="73"/>
      <c r="J701" s="81">
        <v>100</v>
      </c>
      <c r="K701" s="86"/>
      <c r="L701" s="50">
        <f t="shared" si="124"/>
        <v>0</v>
      </c>
      <c r="M701" s="50">
        <f t="shared" si="122"/>
        <v>0</v>
      </c>
    </row>
    <row r="702" spans="1:13" s="2" customFormat="1" ht="111.75" customHeight="1" x14ac:dyDescent="0.25">
      <c r="A702" s="5">
        <f t="shared" si="123"/>
        <v>9</v>
      </c>
      <c r="B702" s="13" t="s">
        <v>16</v>
      </c>
      <c r="C702" s="24" t="s">
        <v>30</v>
      </c>
      <c r="D702" s="38" t="s">
        <v>335</v>
      </c>
      <c r="E702" s="27"/>
      <c r="F702" s="47" t="s">
        <v>582</v>
      </c>
      <c r="G702" s="97">
        <v>9785912825163</v>
      </c>
      <c r="H702" s="64">
        <v>30</v>
      </c>
      <c r="I702" s="70" t="s">
        <v>629</v>
      </c>
      <c r="J702" s="81">
        <v>100</v>
      </c>
      <c r="K702" s="86"/>
      <c r="L702" s="50">
        <f t="shared" si="124"/>
        <v>0</v>
      </c>
      <c r="M702" s="50">
        <f t="shared" si="122"/>
        <v>0</v>
      </c>
    </row>
    <row r="703" spans="1:13" s="2" customFormat="1" ht="111.75" customHeight="1" x14ac:dyDescent="0.25">
      <c r="A703" s="5">
        <f t="shared" si="123"/>
        <v>10</v>
      </c>
      <c r="B703" s="13" t="s">
        <v>16</v>
      </c>
      <c r="C703" s="23"/>
      <c r="D703" s="38" t="s">
        <v>336</v>
      </c>
      <c r="E703" s="27"/>
      <c r="F703" s="47" t="s">
        <v>580</v>
      </c>
      <c r="G703" s="97">
        <v>9785912821455</v>
      </c>
      <c r="H703" s="64">
        <v>30</v>
      </c>
      <c r="I703" s="73">
        <v>2017</v>
      </c>
      <c r="J703" s="81">
        <v>100</v>
      </c>
      <c r="K703" s="86"/>
      <c r="L703" s="50">
        <f t="shared" si="124"/>
        <v>0</v>
      </c>
      <c r="M703" s="50">
        <f t="shared" si="122"/>
        <v>0</v>
      </c>
    </row>
    <row r="704" spans="1:13" s="2" customFormat="1" ht="111.75" customHeight="1" x14ac:dyDescent="0.25">
      <c r="A704" s="5">
        <f t="shared" si="123"/>
        <v>11</v>
      </c>
      <c r="B704" s="13" t="s">
        <v>16</v>
      </c>
      <c r="C704" s="23"/>
      <c r="D704" s="38" t="s">
        <v>337</v>
      </c>
      <c r="E704" s="27"/>
      <c r="F704" s="47" t="s">
        <v>580</v>
      </c>
      <c r="G704" s="152" t="s">
        <v>898</v>
      </c>
      <c r="H704" s="64">
        <v>30</v>
      </c>
      <c r="I704" s="73">
        <v>2019</v>
      </c>
      <c r="J704" s="81">
        <v>100</v>
      </c>
      <c r="K704" s="86"/>
      <c r="L704" s="50">
        <f t="shared" si="124"/>
        <v>0</v>
      </c>
      <c r="M704" s="50">
        <f t="shared" si="122"/>
        <v>0</v>
      </c>
    </row>
    <row r="705" spans="1:13" s="2" customFormat="1" ht="111.75" customHeight="1" x14ac:dyDescent="0.25">
      <c r="A705" s="5">
        <f t="shared" si="123"/>
        <v>12</v>
      </c>
      <c r="B705" s="13" t="s">
        <v>16</v>
      </c>
      <c r="C705" s="23"/>
      <c r="D705" s="38" t="s">
        <v>338</v>
      </c>
      <c r="E705" s="22"/>
      <c r="F705" s="47" t="s">
        <v>580</v>
      </c>
      <c r="G705" s="97">
        <v>9785912825835</v>
      </c>
      <c r="H705" s="64">
        <v>30</v>
      </c>
      <c r="I705" s="70" t="s">
        <v>632</v>
      </c>
      <c r="J705" s="81">
        <v>100</v>
      </c>
      <c r="K705" s="86"/>
      <c r="L705" s="50">
        <f t="shared" si="124"/>
        <v>0</v>
      </c>
      <c r="M705" s="50">
        <f t="shared" si="122"/>
        <v>0</v>
      </c>
    </row>
    <row r="706" spans="1:13" s="2" customFormat="1" ht="111.75" customHeight="1" x14ac:dyDescent="0.25">
      <c r="A706" s="5">
        <f t="shared" si="123"/>
        <v>13</v>
      </c>
      <c r="B706" s="13" t="s">
        <v>16</v>
      </c>
      <c r="C706" s="23"/>
      <c r="D706" s="38" t="s">
        <v>339</v>
      </c>
      <c r="E706" s="44"/>
      <c r="F706" s="47" t="s">
        <v>580</v>
      </c>
      <c r="G706" s="97">
        <v>9785912822681</v>
      </c>
      <c r="H706" s="64">
        <v>30</v>
      </c>
      <c r="I706" s="73">
        <v>2019</v>
      </c>
      <c r="J706" s="81">
        <v>100</v>
      </c>
      <c r="K706" s="86"/>
      <c r="L706" s="50">
        <f t="shared" si="124"/>
        <v>0</v>
      </c>
      <c r="M706" s="50">
        <f t="shared" si="122"/>
        <v>0</v>
      </c>
    </row>
    <row r="707" spans="1:13" s="2" customFormat="1" ht="111.75" customHeight="1" x14ac:dyDescent="0.25">
      <c r="A707" s="5">
        <f t="shared" si="123"/>
        <v>14</v>
      </c>
      <c r="B707" s="13" t="s">
        <v>16</v>
      </c>
      <c r="C707" s="23"/>
      <c r="D707" s="38" t="s">
        <v>340</v>
      </c>
      <c r="E707" s="44"/>
      <c r="F707" s="47" t="s">
        <v>580</v>
      </c>
      <c r="G707" s="97">
        <v>9785912827457</v>
      </c>
      <c r="H707" s="64">
        <v>30</v>
      </c>
      <c r="I707" s="73">
        <v>2019</v>
      </c>
      <c r="J707" s="81">
        <v>100</v>
      </c>
      <c r="K707" s="86"/>
      <c r="L707" s="50">
        <f t="shared" si="124"/>
        <v>0</v>
      </c>
      <c r="M707" s="50">
        <f t="shared" si="122"/>
        <v>0</v>
      </c>
    </row>
    <row r="708" spans="1:13" s="2" customFormat="1" ht="111.75" customHeight="1" x14ac:dyDescent="0.25">
      <c r="A708" s="5">
        <f t="shared" si="123"/>
        <v>15</v>
      </c>
      <c r="B708" s="13" t="s">
        <v>16</v>
      </c>
      <c r="C708" s="23"/>
      <c r="D708" s="38" t="s">
        <v>341</v>
      </c>
      <c r="E708" s="44"/>
      <c r="F708" s="47" t="s">
        <v>580</v>
      </c>
      <c r="G708" s="97">
        <v>9785912828355</v>
      </c>
      <c r="H708" s="64">
        <v>30</v>
      </c>
      <c r="I708" s="73"/>
      <c r="J708" s="81">
        <v>100</v>
      </c>
      <c r="K708" s="86"/>
      <c r="L708" s="50">
        <f t="shared" si="124"/>
        <v>0</v>
      </c>
      <c r="M708" s="50">
        <f t="shared" si="122"/>
        <v>0</v>
      </c>
    </row>
    <row r="709" spans="1:13" s="2" customFormat="1" ht="81" customHeight="1" x14ac:dyDescent="0.25">
      <c r="A709" s="5">
        <f t="shared" si="123"/>
        <v>16</v>
      </c>
      <c r="B709" s="13" t="s">
        <v>16</v>
      </c>
      <c r="C709" s="23"/>
      <c r="D709" s="38" t="s">
        <v>342</v>
      </c>
      <c r="E709" s="27"/>
      <c r="F709" s="47" t="s">
        <v>580</v>
      </c>
      <c r="G709" s="152" t="s">
        <v>899</v>
      </c>
      <c r="H709" s="64">
        <v>30</v>
      </c>
      <c r="I709" s="73">
        <v>2019</v>
      </c>
      <c r="J709" s="81">
        <v>100</v>
      </c>
      <c r="K709" s="86"/>
      <c r="L709" s="50">
        <f t="shared" si="124"/>
        <v>0</v>
      </c>
      <c r="M709" s="50">
        <f t="shared" si="122"/>
        <v>0</v>
      </c>
    </row>
    <row r="710" spans="1:13" s="2" customFormat="1" ht="111.75" customHeight="1" x14ac:dyDescent="0.25">
      <c r="A710" s="5">
        <f t="shared" si="123"/>
        <v>17</v>
      </c>
      <c r="B710" s="13" t="s">
        <v>16</v>
      </c>
      <c r="C710" s="23"/>
      <c r="D710" s="38" t="s">
        <v>343</v>
      </c>
      <c r="E710" s="27"/>
      <c r="F710" s="47" t="s">
        <v>583</v>
      </c>
      <c r="G710" s="152" t="s">
        <v>900</v>
      </c>
      <c r="H710" s="64">
        <v>30</v>
      </c>
      <c r="I710" s="73"/>
      <c r="J710" s="81">
        <v>100</v>
      </c>
      <c r="K710" s="86"/>
      <c r="L710" s="50">
        <f>K710*1/100</f>
        <v>0</v>
      </c>
      <c r="M710" s="50">
        <f t="shared" si="122"/>
        <v>0</v>
      </c>
    </row>
    <row r="711" spans="1:13" s="2" customFormat="1" ht="111.75" customHeight="1" x14ac:dyDescent="0.25">
      <c r="A711" s="5">
        <f t="shared" si="123"/>
        <v>18</v>
      </c>
      <c r="B711" s="13" t="s">
        <v>16</v>
      </c>
      <c r="C711" s="23"/>
      <c r="D711" s="38" t="s">
        <v>344</v>
      </c>
      <c r="E711" s="27"/>
      <c r="F711" s="47" t="s">
        <v>584</v>
      </c>
      <c r="G711" s="97">
        <v>9785912821417</v>
      </c>
      <c r="H711" s="64">
        <v>11</v>
      </c>
      <c r="I711" s="70" t="s">
        <v>631</v>
      </c>
      <c r="J711" s="81">
        <v>100</v>
      </c>
      <c r="K711" s="86"/>
      <c r="L711" s="50"/>
      <c r="M711" s="50">
        <f t="shared" si="122"/>
        <v>0</v>
      </c>
    </row>
    <row r="712" spans="1:13" s="2" customFormat="1" ht="74.25" customHeight="1" x14ac:dyDescent="0.25">
      <c r="A712" s="5">
        <f t="shared" si="123"/>
        <v>19</v>
      </c>
      <c r="B712" s="13"/>
      <c r="C712" s="138"/>
      <c r="D712" s="38" t="s">
        <v>345</v>
      </c>
      <c r="E712" s="44"/>
      <c r="F712" s="47" t="s">
        <v>584</v>
      </c>
      <c r="G712" s="152" t="s">
        <v>901</v>
      </c>
      <c r="H712" s="64">
        <v>11</v>
      </c>
      <c r="I712" s="70" t="s">
        <v>628</v>
      </c>
      <c r="J712" s="81">
        <v>100</v>
      </c>
      <c r="K712" s="86"/>
      <c r="L712" s="50"/>
      <c r="M712" s="50">
        <f t="shared" si="122"/>
        <v>0</v>
      </c>
    </row>
    <row r="713" spans="1:13" s="2" customFormat="1" ht="76.5" customHeight="1" x14ac:dyDescent="0.25">
      <c r="A713" s="5">
        <f t="shared" si="123"/>
        <v>20</v>
      </c>
      <c r="B713" s="13"/>
      <c r="C713" s="138"/>
      <c r="D713" s="38" t="s">
        <v>346</v>
      </c>
      <c r="E713" s="44"/>
      <c r="F713" s="47" t="s">
        <v>584</v>
      </c>
      <c r="G713" s="152" t="s">
        <v>902</v>
      </c>
      <c r="H713" s="64">
        <v>11</v>
      </c>
      <c r="I713" s="70" t="s">
        <v>628</v>
      </c>
      <c r="J713" s="81">
        <v>100</v>
      </c>
      <c r="K713" s="86"/>
      <c r="L713" s="50">
        <f>K713*1/100</f>
        <v>0</v>
      </c>
      <c r="M713" s="50">
        <f t="shared" si="122"/>
        <v>0</v>
      </c>
    </row>
    <row r="714" spans="1:13" s="2" customFormat="1" ht="71.25" customHeight="1" x14ac:dyDescent="0.25">
      <c r="A714" s="5">
        <f t="shared" si="123"/>
        <v>21</v>
      </c>
      <c r="B714" s="13" t="s">
        <v>16</v>
      </c>
      <c r="C714" s="23"/>
      <c r="D714" s="38" t="s">
        <v>347</v>
      </c>
      <c r="E714" s="27"/>
      <c r="F714" s="47" t="s">
        <v>584</v>
      </c>
      <c r="G714" s="97">
        <v>9785912821431</v>
      </c>
      <c r="H714" s="64">
        <v>11</v>
      </c>
      <c r="I714" s="70"/>
      <c r="J714" s="81">
        <v>100</v>
      </c>
      <c r="K714" s="86"/>
      <c r="L714" s="50">
        <f>K714*1/100</f>
        <v>0</v>
      </c>
      <c r="M714" s="50">
        <f t="shared" si="122"/>
        <v>0</v>
      </c>
    </row>
    <row r="715" spans="1:13" s="2" customFormat="1" ht="71.25" customHeight="1" x14ac:dyDescent="0.25">
      <c r="A715" s="5">
        <f t="shared" si="123"/>
        <v>22</v>
      </c>
      <c r="B715" s="13"/>
      <c r="C715" s="23"/>
      <c r="D715" s="38" t="s">
        <v>348</v>
      </c>
      <c r="E715" s="27"/>
      <c r="F715" s="47" t="s">
        <v>584</v>
      </c>
      <c r="G715" s="97">
        <v>9785912821424</v>
      </c>
      <c r="H715" s="64">
        <v>11</v>
      </c>
      <c r="I715" s="70"/>
      <c r="J715" s="81">
        <v>100</v>
      </c>
      <c r="K715" s="86"/>
      <c r="L715" s="50">
        <f>K715*3.6/100</f>
        <v>0</v>
      </c>
      <c r="M715" s="50">
        <f t="shared" si="122"/>
        <v>0</v>
      </c>
    </row>
    <row r="716" spans="1:13" s="2" customFormat="1" ht="53.25" customHeight="1" x14ac:dyDescent="0.25">
      <c r="A716" s="5">
        <f t="shared" si="123"/>
        <v>23</v>
      </c>
      <c r="B716" s="13"/>
      <c r="C716" s="23"/>
      <c r="D716" s="38" t="s">
        <v>349</v>
      </c>
      <c r="E716" s="27"/>
      <c r="F716" s="47" t="s">
        <v>580</v>
      </c>
      <c r="G716" s="97" t="s">
        <v>903</v>
      </c>
      <c r="H716" s="64">
        <v>28</v>
      </c>
      <c r="I716" s="70">
        <v>2021</v>
      </c>
      <c r="J716" s="81">
        <v>100</v>
      </c>
      <c r="K716" s="86"/>
      <c r="L716" s="50">
        <f>K716*3.6/100</f>
        <v>0</v>
      </c>
      <c r="M716" s="50">
        <f t="shared" si="122"/>
        <v>0</v>
      </c>
    </row>
    <row r="717" spans="1:13" s="2" customFormat="1" ht="44.25" customHeight="1" x14ac:dyDescent="0.25">
      <c r="A717" s="5">
        <f t="shared" si="123"/>
        <v>24</v>
      </c>
      <c r="B717" s="13"/>
      <c r="C717" s="23"/>
      <c r="D717" s="38" t="s">
        <v>350</v>
      </c>
      <c r="E717" s="44"/>
      <c r="F717" s="47" t="s">
        <v>581</v>
      </c>
      <c r="G717" s="97" t="s">
        <v>904</v>
      </c>
      <c r="H717" s="64">
        <v>28</v>
      </c>
      <c r="I717" s="70"/>
      <c r="J717" s="81">
        <v>100</v>
      </c>
      <c r="K717" s="86"/>
      <c r="L717" s="50">
        <f>K717*3.6/100</f>
        <v>0</v>
      </c>
      <c r="M717" s="50">
        <f t="shared" si="122"/>
        <v>0</v>
      </c>
    </row>
    <row r="718" spans="1:13" s="2" customFormat="1" ht="57.75" customHeight="1" x14ac:dyDescent="0.25">
      <c r="A718" s="283" t="s">
        <v>689</v>
      </c>
      <c r="B718" s="284"/>
      <c r="C718" s="284"/>
      <c r="D718" s="284"/>
      <c r="E718" s="100"/>
      <c r="F718" s="285" t="s">
        <v>690</v>
      </c>
      <c r="G718" s="285"/>
      <c r="H718" s="285"/>
      <c r="I718" s="285"/>
      <c r="J718" s="286"/>
      <c r="K718" s="91"/>
      <c r="L718" s="50"/>
      <c r="M718" s="50"/>
    </row>
    <row r="719" spans="1:13" s="2" customFormat="1" ht="87.75" customHeight="1" x14ac:dyDescent="0.25">
      <c r="A719" s="4">
        <v>1</v>
      </c>
      <c r="B719" s="13"/>
      <c r="C719" s="138"/>
      <c r="D719" s="38" t="s">
        <v>933</v>
      </c>
      <c r="E719" s="26"/>
      <c r="F719" s="47" t="s">
        <v>934</v>
      </c>
      <c r="G719" s="97">
        <v>9785000338476</v>
      </c>
      <c r="H719" s="63">
        <v>155</v>
      </c>
      <c r="I719" s="131" t="s">
        <v>829</v>
      </c>
      <c r="J719" s="132">
        <v>100</v>
      </c>
      <c r="K719" s="102"/>
      <c r="L719" s="50">
        <f>K719*12.5/100</f>
        <v>0</v>
      </c>
      <c r="M719" s="50">
        <f>TRUNC(K719/J719,0)*J719</f>
        <v>0</v>
      </c>
    </row>
    <row r="720" spans="1:13" s="2" customFormat="1" ht="47.25" customHeight="1" x14ac:dyDescent="0.25">
      <c r="A720" s="118"/>
      <c r="B720" s="119"/>
      <c r="C720" s="120"/>
      <c r="D720" s="121" t="s">
        <v>931</v>
      </c>
      <c r="E720" s="27"/>
      <c r="F720" s="123" t="s">
        <v>927</v>
      </c>
      <c r="G720" s="145"/>
      <c r="H720" s="165">
        <v>90</v>
      </c>
      <c r="I720" s="156" t="s">
        <v>829</v>
      </c>
      <c r="J720" s="107">
        <v>50</v>
      </c>
      <c r="K720" s="103"/>
      <c r="L720" s="50"/>
      <c r="M720" s="50"/>
    </row>
    <row r="721" spans="1:13" s="2" customFormat="1" ht="33" customHeight="1" x14ac:dyDescent="0.25">
      <c r="A721" s="6"/>
      <c r="B721" s="15"/>
      <c r="C721" s="15"/>
      <c r="D721" s="15"/>
      <c r="E721" s="15"/>
      <c r="F721" s="285" t="s">
        <v>691</v>
      </c>
      <c r="G721" s="285"/>
      <c r="H721" s="285"/>
      <c r="I721" s="285"/>
      <c r="J721" s="286"/>
      <c r="K721" s="91"/>
      <c r="L721" s="50"/>
      <c r="M721" s="50"/>
    </row>
    <row r="722" spans="1:13" s="2" customFormat="1" ht="99.75" customHeight="1" x14ac:dyDescent="0.25">
      <c r="A722" s="5">
        <v>1</v>
      </c>
      <c r="B722" s="16" t="s">
        <v>17</v>
      </c>
      <c r="C722" s="23"/>
      <c r="D722" s="38" t="s">
        <v>277</v>
      </c>
      <c r="E722" s="22"/>
      <c r="F722" s="47"/>
      <c r="G722" s="97">
        <v>9785912828324</v>
      </c>
      <c r="H722" s="64">
        <v>58</v>
      </c>
      <c r="I722" s="70" t="s">
        <v>633</v>
      </c>
      <c r="J722" s="81">
        <v>100</v>
      </c>
      <c r="K722" s="86"/>
      <c r="L722" s="50">
        <f>K722*4.2/100</f>
        <v>0</v>
      </c>
      <c r="M722" s="50">
        <f>TRUNC(K722/J722,0)*J722</f>
        <v>0</v>
      </c>
    </row>
    <row r="723" spans="1:13" s="2" customFormat="1" ht="94.5" customHeight="1" x14ac:dyDescent="0.25">
      <c r="A723" s="5">
        <f>A722+1</f>
        <v>2</v>
      </c>
      <c r="B723" s="16" t="s">
        <v>17</v>
      </c>
      <c r="C723" s="28"/>
      <c r="D723" s="38" t="s">
        <v>300</v>
      </c>
      <c r="E723" s="22"/>
      <c r="F723" s="47"/>
      <c r="G723" s="97">
        <v>9785912828409</v>
      </c>
      <c r="H723" s="64">
        <v>58</v>
      </c>
      <c r="I723" s="70" t="s">
        <v>633</v>
      </c>
      <c r="J723" s="81">
        <v>100</v>
      </c>
      <c r="K723" s="86"/>
      <c r="L723" s="50">
        <f>K723*4.2/100</f>
        <v>0</v>
      </c>
      <c r="M723" s="50">
        <f>TRUNC(K723/J723,0)*J723</f>
        <v>0</v>
      </c>
    </row>
    <row r="724" spans="1:13" s="2" customFormat="1" ht="90" customHeight="1" x14ac:dyDescent="0.25">
      <c r="A724" s="5">
        <f>A723+1</f>
        <v>3</v>
      </c>
      <c r="B724" s="16" t="s">
        <v>17</v>
      </c>
      <c r="C724" s="28"/>
      <c r="D724" s="38" t="s">
        <v>353</v>
      </c>
      <c r="E724" s="22"/>
      <c r="F724" s="47"/>
      <c r="G724" s="97">
        <v>9785912828249</v>
      </c>
      <c r="H724" s="64">
        <v>58</v>
      </c>
      <c r="I724" s="70" t="s">
        <v>633</v>
      </c>
      <c r="J724" s="81">
        <v>100</v>
      </c>
      <c r="K724" s="86"/>
      <c r="L724" s="50">
        <f>K724*4.2/100</f>
        <v>0</v>
      </c>
      <c r="M724" s="50">
        <f>TRUNC(K724/J724,0)*J724</f>
        <v>0</v>
      </c>
    </row>
    <row r="725" spans="1:13" s="2" customFormat="1" ht="88.5" customHeight="1" x14ac:dyDescent="0.25">
      <c r="A725" s="5">
        <f>A724+1</f>
        <v>4</v>
      </c>
      <c r="B725" s="16" t="s">
        <v>17</v>
      </c>
      <c r="C725" s="28"/>
      <c r="D725" s="38" t="s">
        <v>307</v>
      </c>
      <c r="E725" s="22"/>
      <c r="F725" s="47"/>
      <c r="G725" s="97">
        <v>9785912828393</v>
      </c>
      <c r="H725" s="64">
        <v>58</v>
      </c>
      <c r="I725" s="70" t="s">
        <v>633</v>
      </c>
      <c r="J725" s="81">
        <v>100</v>
      </c>
      <c r="K725" s="86"/>
      <c r="L725" s="50">
        <f>K725*4.2/100</f>
        <v>0</v>
      </c>
      <c r="M725" s="50">
        <f>TRUNC(K725/J725,0)*J725</f>
        <v>0</v>
      </c>
    </row>
    <row r="726" spans="1:13" s="2" customFormat="1" ht="39.75" customHeight="1" x14ac:dyDescent="0.25">
      <c r="A726" s="283"/>
      <c r="B726" s="284"/>
      <c r="C726" s="284"/>
      <c r="D726" s="284"/>
      <c r="E726" s="15"/>
      <c r="F726" s="285" t="s">
        <v>692</v>
      </c>
      <c r="G726" s="285"/>
      <c r="H726" s="285"/>
      <c r="I726" s="285"/>
      <c r="J726" s="286"/>
      <c r="K726" s="86"/>
      <c r="L726" s="50"/>
      <c r="M726" s="50"/>
    </row>
    <row r="727" spans="1:13" s="2" customFormat="1" ht="96" customHeight="1" x14ac:dyDescent="0.2">
      <c r="A727" s="5">
        <f>A725+1</f>
        <v>5</v>
      </c>
      <c r="B727" s="16"/>
      <c r="C727" s="23"/>
      <c r="D727" s="38" t="s">
        <v>355</v>
      </c>
      <c r="E727" s="196"/>
      <c r="F727" s="47" t="s">
        <v>577</v>
      </c>
      <c r="G727" s="97">
        <v>9785912829130</v>
      </c>
      <c r="H727" s="64">
        <v>58</v>
      </c>
      <c r="I727" s="70" t="s">
        <v>631</v>
      </c>
      <c r="J727" s="81">
        <v>100</v>
      </c>
      <c r="K727" s="86"/>
      <c r="L727" s="50">
        <f>K727*3.8/100</f>
        <v>0</v>
      </c>
      <c r="M727" s="50">
        <f>TRUNC(K727/J727,0)*J727</f>
        <v>0</v>
      </c>
    </row>
    <row r="728" spans="1:13" s="2" customFormat="1" ht="96" customHeight="1" x14ac:dyDescent="0.2">
      <c r="A728" s="5">
        <f>A727+1</f>
        <v>6</v>
      </c>
      <c r="B728" s="16" t="s">
        <v>17</v>
      </c>
      <c r="C728" s="23"/>
      <c r="D728" s="38" t="s">
        <v>356</v>
      </c>
      <c r="E728" s="196"/>
      <c r="F728" s="47" t="s">
        <v>577</v>
      </c>
      <c r="G728" s="97">
        <v>9785912829161</v>
      </c>
      <c r="H728" s="64">
        <v>58</v>
      </c>
      <c r="I728" s="70" t="s">
        <v>631</v>
      </c>
      <c r="J728" s="81">
        <v>100</v>
      </c>
      <c r="K728" s="86"/>
      <c r="L728" s="50">
        <f>K728*3.8/100</f>
        <v>0</v>
      </c>
      <c r="M728" s="50">
        <f>TRUNC(K728/J728,0)*J728</f>
        <v>0</v>
      </c>
    </row>
    <row r="729" spans="1:13" s="2" customFormat="1" ht="96" customHeight="1" x14ac:dyDescent="0.2">
      <c r="A729" s="5">
        <f t="shared" ref="A729:A758" si="125">A728+1</f>
        <v>7</v>
      </c>
      <c r="B729" s="16" t="s">
        <v>17</v>
      </c>
      <c r="C729" s="28"/>
      <c r="D729" s="38" t="s">
        <v>262</v>
      </c>
      <c r="E729" s="196"/>
      <c r="F729" s="47"/>
      <c r="G729" s="97">
        <v>9785912828096</v>
      </c>
      <c r="H729" s="64">
        <v>58</v>
      </c>
      <c r="I729" s="70" t="s">
        <v>631</v>
      </c>
      <c r="J729" s="81">
        <v>100</v>
      </c>
      <c r="K729" s="86"/>
      <c r="L729" s="50">
        <f>K729*3.8/100</f>
        <v>0</v>
      </c>
      <c r="M729" s="50">
        <f>TRUNC(K729/J729,0)*J729</f>
        <v>0</v>
      </c>
    </row>
    <row r="730" spans="1:13" s="2" customFormat="1" ht="96" customHeight="1" x14ac:dyDescent="0.2">
      <c r="A730" s="5">
        <f t="shared" si="125"/>
        <v>8</v>
      </c>
      <c r="B730" s="16" t="s">
        <v>17</v>
      </c>
      <c r="C730" s="24" t="s">
        <v>30</v>
      </c>
      <c r="D730" s="38" t="s">
        <v>264</v>
      </c>
      <c r="E730" s="196"/>
      <c r="F730" s="47"/>
      <c r="G730" s="97">
        <v>9785912827549</v>
      </c>
      <c r="H730" s="64">
        <v>58</v>
      </c>
      <c r="I730" s="70" t="s">
        <v>629</v>
      </c>
      <c r="J730" s="81">
        <v>300</v>
      </c>
      <c r="K730" s="86"/>
      <c r="L730" s="50">
        <f>K730*3.8/100</f>
        <v>0</v>
      </c>
      <c r="M730" s="50">
        <f>TRUNC(K730/J730,0)*J730</f>
        <v>0</v>
      </c>
    </row>
    <row r="731" spans="1:13" s="2" customFormat="1" ht="96" customHeight="1" x14ac:dyDescent="0.2">
      <c r="A731" s="5">
        <f t="shared" si="125"/>
        <v>9</v>
      </c>
      <c r="B731" s="16" t="s">
        <v>17</v>
      </c>
      <c r="C731" s="28"/>
      <c r="D731" s="38" t="s">
        <v>265</v>
      </c>
      <c r="E731" s="196"/>
      <c r="F731" s="47"/>
      <c r="G731" s="97">
        <v>9785912827556</v>
      </c>
      <c r="H731" s="64">
        <v>58</v>
      </c>
      <c r="I731" s="70" t="s">
        <v>631</v>
      </c>
      <c r="J731" s="81">
        <v>100</v>
      </c>
      <c r="K731" s="86"/>
      <c r="L731" s="50">
        <f>K731*3.8/100</f>
        <v>0</v>
      </c>
      <c r="M731" s="50">
        <f>TRUNC(K731/J731,0)*J731</f>
        <v>0</v>
      </c>
    </row>
    <row r="732" spans="1:13" s="2" customFormat="1" ht="96" customHeight="1" x14ac:dyDescent="0.2">
      <c r="A732" s="5">
        <f t="shared" si="125"/>
        <v>10</v>
      </c>
      <c r="B732" s="16" t="s">
        <v>17</v>
      </c>
      <c r="C732" s="28"/>
      <c r="D732" s="38" t="s">
        <v>357</v>
      </c>
      <c r="E732" s="196"/>
      <c r="F732" s="47"/>
      <c r="G732" s="97">
        <v>9785000337073</v>
      </c>
      <c r="H732" s="64">
        <v>58</v>
      </c>
      <c r="I732" s="70" t="s">
        <v>629</v>
      </c>
      <c r="J732" s="81">
        <v>300</v>
      </c>
      <c r="K732" s="86"/>
      <c r="L732" s="50">
        <f>K1103*3.8/100</f>
        <v>0</v>
      </c>
      <c r="M732" s="50"/>
    </row>
    <row r="733" spans="1:13" s="2" customFormat="1" ht="111.75" customHeight="1" x14ac:dyDescent="0.25">
      <c r="A733" s="5">
        <f t="shared" si="125"/>
        <v>11</v>
      </c>
      <c r="B733" s="16"/>
      <c r="C733" s="24" t="s">
        <v>30</v>
      </c>
      <c r="D733" s="38" t="s">
        <v>268</v>
      </c>
      <c r="E733" s="22"/>
      <c r="F733" s="47"/>
      <c r="G733" s="97">
        <v>9785912827587</v>
      </c>
      <c r="H733" s="64">
        <v>58</v>
      </c>
      <c r="I733" s="70" t="s">
        <v>629</v>
      </c>
      <c r="J733" s="81">
        <v>300</v>
      </c>
      <c r="K733" s="86"/>
      <c r="L733" s="50">
        <f t="shared" ref="L733:L758" si="126">K733*3.8/100</f>
        <v>0</v>
      </c>
      <c r="M733" s="50">
        <f t="shared" ref="M733:M758" si="127">TRUNC(K733/J733,0)*J733</f>
        <v>0</v>
      </c>
    </row>
    <row r="734" spans="1:13" s="2" customFormat="1" ht="111.75" customHeight="1" x14ac:dyDescent="0.25">
      <c r="A734" s="5">
        <f t="shared" si="125"/>
        <v>12</v>
      </c>
      <c r="B734" s="16" t="s">
        <v>17</v>
      </c>
      <c r="C734" s="24" t="s">
        <v>30</v>
      </c>
      <c r="D734" s="38" t="s">
        <v>358</v>
      </c>
      <c r="E734" s="22"/>
      <c r="F734" s="47"/>
      <c r="G734" s="97">
        <v>9785912826719</v>
      </c>
      <c r="H734" s="64">
        <v>58</v>
      </c>
      <c r="I734" s="70" t="s">
        <v>629</v>
      </c>
      <c r="J734" s="81">
        <v>300</v>
      </c>
      <c r="K734" s="86"/>
      <c r="L734" s="50">
        <f t="shared" si="126"/>
        <v>0</v>
      </c>
      <c r="M734" s="50">
        <f t="shared" si="127"/>
        <v>0</v>
      </c>
    </row>
    <row r="735" spans="1:13" s="2" customFormat="1" ht="111.75" customHeight="1" x14ac:dyDescent="0.25">
      <c r="A735" s="5">
        <f t="shared" si="125"/>
        <v>13</v>
      </c>
      <c r="B735" s="16" t="s">
        <v>17</v>
      </c>
      <c r="C735" s="24" t="s">
        <v>30</v>
      </c>
      <c r="D735" s="38" t="s">
        <v>269</v>
      </c>
      <c r="E735" s="27"/>
      <c r="F735" s="47"/>
      <c r="G735" s="97">
        <v>9785912828430</v>
      </c>
      <c r="H735" s="64">
        <v>58</v>
      </c>
      <c r="I735" s="70" t="s">
        <v>629</v>
      </c>
      <c r="J735" s="81">
        <v>300</v>
      </c>
      <c r="K735" s="86"/>
      <c r="L735" s="50">
        <f t="shared" si="126"/>
        <v>0</v>
      </c>
      <c r="M735" s="50">
        <f t="shared" si="127"/>
        <v>0</v>
      </c>
    </row>
    <row r="736" spans="1:13" s="2" customFormat="1" ht="111.75" customHeight="1" x14ac:dyDescent="0.25">
      <c r="A736" s="5">
        <f t="shared" si="125"/>
        <v>14</v>
      </c>
      <c r="B736" s="16" t="s">
        <v>17</v>
      </c>
      <c r="C736" s="23"/>
      <c r="D736" s="38" t="s">
        <v>359</v>
      </c>
      <c r="E736" s="27"/>
      <c r="F736" s="47"/>
      <c r="G736" s="97">
        <v>9785912829116</v>
      </c>
      <c r="H736" s="64">
        <v>58</v>
      </c>
      <c r="I736" s="70" t="s">
        <v>631</v>
      </c>
      <c r="J736" s="81">
        <v>100</v>
      </c>
      <c r="K736" s="86"/>
      <c r="L736" s="50">
        <f t="shared" si="126"/>
        <v>0</v>
      </c>
      <c r="M736" s="50">
        <f t="shared" si="127"/>
        <v>0</v>
      </c>
    </row>
    <row r="737" spans="1:13" s="2" customFormat="1" ht="102" customHeight="1" x14ac:dyDescent="0.25">
      <c r="A737" s="5">
        <f t="shared" si="125"/>
        <v>15</v>
      </c>
      <c r="B737" s="16" t="s">
        <v>17</v>
      </c>
      <c r="C737" s="23"/>
      <c r="D737" s="38" t="s">
        <v>360</v>
      </c>
      <c r="E737" s="22"/>
      <c r="F737" s="47"/>
      <c r="G737" s="97">
        <v>9785912829086</v>
      </c>
      <c r="H737" s="64">
        <v>58</v>
      </c>
      <c r="I737" s="70" t="s">
        <v>631</v>
      </c>
      <c r="J737" s="81">
        <v>100</v>
      </c>
      <c r="K737" s="86"/>
      <c r="L737" s="50">
        <f t="shared" si="126"/>
        <v>0</v>
      </c>
      <c r="M737" s="50">
        <f t="shared" si="127"/>
        <v>0</v>
      </c>
    </row>
    <row r="738" spans="1:13" s="2" customFormat="1" ht="111.75" customHeight="1" x14ac:dyDescent="0.25">
      <c r="A738" s="5">
        <f t="shared" si="125"/>
        <v>16</v>
      </c>
      <c r="B738" s="16" t="s">
        <v>17</v>
      </c>
      <c r="C738" s="23"/>
      <c r="D738" s="38" t="s">
        <v>281</v>
      </c>
      <c r="E738" s="27"/>
      <c r="F738" s="47"/>
      <c r="G738" s="97">
        <v>9785912828102</v>
      </c>
      <c r="H738" s="64">
        <v>58</v>
      </c>
      <c r="I738" s="70" t="s">
        <v>631</v>
      </c>
      <c r="J738" s="81">
        <v>100</v>
      </c>
      <c r="K738" s="86"/>
      <c r="L738" s="50">
        <f t="shared" si="126"/>
        <v>0</v>
      </c>
      <c r="M738" s="50">
        <f t="shared" si="127"/>
        <v>0</v>
      </c>
    </row>
    <row r="739" spans="1:13" s="2" customFormat="1" ht="111.75" customHeight="1" x14ac:dyDescent="0.25">
      <c r="A739" s="5">
        <f t="shared" si="125"/>
        <v>17</v>
      </c>
      <c r="B739" s="16"/>
      <c r="C739" s="138"/>
      <c r="D739" s="38" t="s">
        <v>352</v>
      </c>
      <c r="E739" s="46"/>
      <c r="F739" s="47"/>
      <c r="G739" s="97">
        <v>9785912827570</v>
      </c>
      <c r="H739" s="64">
        <v>58</v>
      </c>
      <c r="I739" s="70" t="s">
        <v>628</v>
      </c>
      <c r="J739" s="81">
        <v>250</v>
      </c>
      <c r="K739" s="86"/>
      <c r="L739" s="50">
        <f t="shared" si="126"/>
        <v>0</v>
      </c>
      <c r="M739" s="50">
        <f t="shared" si="127"/>
        <v>0</v>
      </c>
    </row>
    <row r="740" spans="1:13" s="2" customFormat="1" ht="111.75" customHeight="1" x14ac:dyDescent="0.25">
      <c r="A740" s="5">
        <f t="shared" si="125"/>
        <v>18</v>
      </c>
      <c r="B740" s="16" t="s">
        <v>17</v>
      </c>
      <c r="C740" s="24" t="s">
        <v>30</v>
      </c>
      <c r="D740" s="38" t="s">
        <v>361</v>
      </c>
      <c r="E740" s="27"/>
      <c r="F740" s="47"/>
      <c r="G740" s="97">
        <v>9785912826672</v>
      </c>
      <c r="H740" s="64">
        <v>58</v>
      </c>
      <c r="I740" s="70" t="s">
        <v>629</v>
      </c>
      <c r="J740" s="81">
        <v>100</v>
      </c>
      <c r="K740" s="86"/>
      <c r="L740" s="50">
        <f t="shared" si="126"/>
        <v>0</v>
      </c>
      <c r="M740" s="50">
        <f t="shared" si="127"/>
        <v>0</v>
      </c>
    </row>
    <row r="741" spans="1:13" s="2" customFormat="1" ht="100.5" customHeight="1" x14ac:dyDescent="0.25">
      <c r="A741" s="5">
        <f t="shared" si="125"/>
        <v>19</v>
      </c>
      <c r="B741" s="16"/>
      <c r="C741" s="138"/>
      <c r="D741" s="38" t="s">
        <v>284</v>
      </c>
      <c r="E741" s="27"/>
      <c r="F741" s="47"/>
      <c r="G741" s="97">
        <v>9785912828447</v>
      </c>
      <c r="H741" s="64">
        <v>58</v>
      </c>
      <c r="I741" s="70" t="s">
        <v>628</v>
      </c>
      <c r="J741" s="81">
        <v>250</v>
      </c>
      <c r="K741" s="86"/>
      <c r="L741" s="50">
        <f t="shared" si="126"/>
        <v>0</v>
      </c>
      <c r="M741" s="50">
        <f t="shared" si="127"/>
        <v>0</v>
      </c>
    </row>
    <row r="742" spans="1:13" s="2" customFormat="1" ht="93" customHeight="1" x14ac:dyDescent="0.25">
      <c r="A742" s="5">
        <f t="shared" si="125"/>
        <v>20</v>
      </c>
      <c r="B742" s="16"/>
      <c r="C742" s="138"/>
      <c r="D742" s="38" t="s">
        <v>353</v>
      </c>
      <c r="E742" s="46"/>
      <c r="F742" s="47"/>
      <c r="G742" s="97">
        <v>9785912828249</v>
      </c>
      <c r="H742" s="64">
        <v>58</v>
      </c>
      <c r="I742" s="70" t="s">
        <v>628</v>
      </c>
      <c r="J742" s="81">
        <v>250</v>
      </c>
      <c r="K742" s="86"/>
      <c r="L742" s="50">
        <f t="shared" si="126"/>
        <v>0</v>
      </c>
      <c r="M742" s="50">
        <f t="shared" si="127"/>
        <v>0</v>
      </c>
    </row>
    <row r="743" spans="1:13" s="2" customFormat="1" ht="111.75" customHeight="1" x14ac:dyDescent="0.25">
      <c r="A743" s="5">
        <f t="shared" si="125"/>
        <v>21</v>
      </c>
      <c r="B743" s="16" t="s">
        <v>17</v>
      </c>
      <c r="C743" s="24" t="s">
        <v>30</v>
      </c>
      <c r="D743" s="38" t="s">
        <v>177</v>
      </c>
      <c r="E743" s="27"/>
      <c r="F743" s="47"/>
      <c r="G743" s="97">
        <v>9785912826641</v>
      </c>
      <c r="H743" s="64">
        <v>58</v>
      </c>
      <c r="I743" s="70" t="s">
        <v>629</v>
      </c>
      <c r="J743" s="81">
        <v>300</v>
      </c>
      <c r="K743" s="86"/>
      <c r="L743" s="50">
        <f t="shared" si="126"/>
        <v>0</v>
      </c>
      <c r="M743" s="50">
        <f t="shared" si="127"/>
        <v>0</v>
      </c>
    </row>
    <row r="744" spans="1:13" s="2" customFormat="1" ht="111.75" customHeight="1" x14ac:dyDescent="0.25">
      <c r="A744" s="5">
        <f t="shared" si="125"/>
        <v>22</v>
      </c>
      <c r="B744" s="16" t="s">
        <v>17</v>
      </c>
      <c r="C744" s="24" t="s">
        <v>30</v>
      </c>
      <c r="D744" s="38" t="s">
        <v>362</v>
      </c>
      <c r="E744" s="27"/>
      <c r="F744" s="47"/>
      <c r="G744" s="97">
        <v>9785912828256</v>
      </c>
      <c r="H744" s="64">
        <v>58</v>
      </c>
      <c r="I744" s="70" t="s">
        <v>629</v>
      </c>
      <c r="J744" s="83" t="s">
        <v>635</v>
      </c>
      <c r="K744" s="86"/>
      <c r="L744" s="50">
        <f t="shared" si="126"/>
        <v>0</v>
      </c>
      <c r="M744" s="50" t="e">
        <f t="shared" si="127"/>
        <v>#VALUE!</v>
      </c>
    </row>
    <row r="745" spans="1:13" s="2" customFormat="1" ht="111.75" customHeight="1" x14ac:dyDescent="0.25">
      <c r="A745" s="5">
        <f t="shared" si="125"/>
        <v>23</v>
      </c>
      <c r="B745" s="16" t="s">
        <v>17</v>
      </c>
      <c r="C745" s="23"/>
      <c r="D745" s="38" t="s">
        <v>363</v>
      </c>
      <c r="E745" s="27"/>
      <c r="F745" s="47"/>
      <c r="G745" s="97">
        <v>9785912829093</v>
      </c>
      <c r="H745" s="64">
        <v>58</v>
      </c>
      <c r="I745" s="70" t="s">
        <v>631</v>
      </c>
      <c r="J745" s="81">
        <v>100</v>
      </c>
      <c r="K745" s="86"/>
      <c r="L745" s="50">
        <f t="shared" si="126"/>
        <v>0</v>
      </c>
      <c r="M745" s="50">
        <f t="shared" si="127"/>
        <v>0</v>
      </c>
    </row>
    <row r="746" spans="1:13" s="2" customFormat="1" ht="111.75" customHeight="1" x14ac:dyDescent="0.25">
      <c r="A746" s="5">
        <f t="shared" si="125"/>
        <v>24</v>
      </c>
      <c r="B746" s="16" t="s">
        <v>17</v>
      </c>
      <c r="C746" s="23"/>
      <c r="D746" s="38" t="s">
        <v>364</v>
      </c>
      <c r="E746" s="27"/>
      <c r="F746" s="47"/>
      <c r="G746" s="97">
        <v>9785912829123</v>
      </c>
      <c r="H746" s="64">
        <v>58</v>
      </c>
      <c r="I746" s="70" t="s">
        <v>631</v>
      </c>
      <c r="J746" s="81">
        <v>100</v>
      </c>
      <c r="K746" s="86"/>
      <c r="L746" s="50">
        <f t="shared" si="126"/>
        <v>0</v>
      </c>
      <c r="M746" s="50">
        <f t="shared" si="127"/>
        <v>0</v>
      </c>
    </row>
    <row r="747" spans="1:13" s="2" customFormat="1" ht="111.75" customHeight="1" x14ac:dyDescent="0.25">
      <c r="A747" s="5">
        <f t="shared" si="125"/>
        <v>25</v>
      </c>
      <c r="B747" s="16" t="s">
        <v>17</v>
      </c>
      <c r="C747" s="24" t="s">
        <v>30</v>
      </c>
      <c r="D747" s="38" t="s">
        <v>365</v>
      </c>
      <c r="E747" s="27"/>
      <c r="F747" s="47"/>
      <c r="G747" s="97">
        <v>9785912828263</v>
      </c>
      <c r="H747" s="64">
        <v>58</v>
      </c>
      <c r="I747" s="70" t="s">
        <v>629</v>
      </c>
      <c r="J747" s="81">
        <v>300</v>
      </c>
      <c r="K747" s="86"/>
      <c r="L747" s="50">
        <f t="shared" si="126"/>
        <v>0</v>
      </c>
      <c r="M747" s="50">
        <f t="shared" si="127"/>
        <v>0</v>
      </c>
    </row>
    <row r="748" spans="1:13" s="2" customFormat="1" ht="111.75" customHeight="1" x14ac:dyDescent="0.25">
      <c r="A748" s="5">
        <f t="shared" si="125"/>
        <v>26</v>
      </c>
      <c r="B748" s="16" t="s">
        <v>17</v>
      </c>
      <c r="C748" s="24" t="s">
        <v>30</v>
      </c>
      <c r="D748" s="38" t="s">
        <v>308</v>
      </c>
      <c r="E748" s="47"/>
      <c r="F748" s="47"/>
      <c r="G748" s="97">
        <v>9785912826610</v>
      </c>
      <c r="H748" s="64">
        <v>58</v>
      </c>
      <c r="I748" s="70" t="s">
        <v>629</v>
      </c>
      <c r="J748" s="81">
        <v>300</v>
      </c>
      <c r="K748" s="86"/>
      <c r="L748" s="50">
        <f t="shared" si="126"/>
        <v>0</v>
      </c>
      <c r="M748" s="50">
        <f t="shared" si="127"/>
        <v>0</v>
      </c>
    </row>
    <row r="749" spans="1:13" s="2" customFormat="1" ht="111.75" customHeight="1" x14ac:dyDescent="0.25">
      <c r="A749" s="5">
        <f t="shared" si="125"/>
        <v>27</v>
      </c>
      <c r="B749" s="16" t="s">
        <v>17</v>
      </c>
      <c r="C749" s="24" t="s">
        <v>30</v>
      </c>
      <c r="D749" s="38" t="s">
        <v>366</v>
      </c>
      <c r="E749" s="27"/>
      <c r="F749" s="47"/>
      <c r="G749" s="97">
        <v>9785912826733</v>
      </c>
      <c r="H749" s="64">
        <v>58</v>
      </c>
      <c r="I749" s="70" t="s">
        <v>629</v>
      </c>
      <c r="J749" s="81">
        <v>300</v>
      </c>
      <c r="K749" s="86"/>
      <c r="L749" s="50">
        <f t="shared" si="126"/>
        <v>0</v>
      </c>
      <c r="M749" s="50">
        <f t="shared" si="127"/>
        <v>0</v>
      </c>
    </row>
    <row r="750" spans="1:13" s="2" customFormat="1" ht="111.75" customHeight="1" x14ac:dyDescent="0.25">
      <c r="A750" s="5">
        <f t="shared" si="125"/>
        <v>28</v>
      </c>
      <c r="B750" s="16" t="s">
        <v>17</v>
      </c>
      <c r="C750" s="24" t="s">
        <v>30</v>
      </c>
      <c r="D750" s="38" t="s">
        <v>312</v>
      </c>
      <c r="E750" s="27"/>
      <c r="F750" s="47"/>
      <c r="G750" s="97">
        <v>9785912828287</v>
      </c>
      <c r="H750" s="64">
        <v>58</v>
      </c>
      <c r="I750" s="70" t="s">
        <v>629</v>
      </c>
      <c r="J750" s="81">
        <v>300</v>
      </c>
      <c r="K750" s="86"/>
      <c r="L750" s="50">
        <f t="shared" si="126"/>
        <v>0</v>
      </c>
      <c r="M750" s="50">
        <f t="shared" si="127"/>
        <v>0</v>
      </c>
    </row>
    <row r="751" spans="1:13" s="2" customFormat="1" ht="111.75" customHeight="1" x14ac:dyDescent="0.25">
      <c r="A751" s="5">
        <f t="shared" si="125"/>
        <v>29</v>
      </c>
      <c r="B751" s="16" t="s">
        <v>17</v>
      </c>
      <c r="C751" s="23"/>
      <c r="D751" s="38" t="s">
        <v>367</v>
      </c>
      <c r="E751" s="27"/>
      <c r="F751" s="47"/>
      <c r="G751" s="97">
        <v>9785912829147</v>
      </c>
      <c r="H751" s="64">
        <v>58</v>
      </c>
      <c r="I751" s="70" t="s">
        <v>631</v>
      </c>
      <c r="J751" s="81">
        <v>100</v>
      </c>
      <c r="K751" s="86"/>
      <c r="L751" s="50">
        <f t="shared" si="126"/>
        <v>0</v>
      </c>
      <c r="M751" s="50">
        <f t="shared" si="127"/>
        <v>0</v>
      </c>
    </row>
    <row r="752" spans="1:13" s="2" customFormat="1" ht="111.75" customHeight="1" x14ac:dyDescent="0.25">
      <c r="A752" s="5">
        <f t="shared" si="125"/>
        <v>30</v>
      </c>
      <c r="B752" s="16" t="s">
        <v>17</v>
      </c>
      <c r="C752" s="28"/>
      <c r="D752" s="38" t="s">
        <v>67</v>
      </c>
      <c r="E752" s="27"/>
      <c r="F752" s="47"/>
      <c r="G752" s="97">
        <v>9785912826740</v>
      </c>
      <c r="H752" s="64">
        <v>58</v>
      </c>
      <c r="I752" s="70" t="s">
        <v>628</v>
      </c>
      <c r="J752" s="81">
        <v>100</v>
      </c>
      <c r="K752" s="86"/>
      <c r="L752" s="50">
        <f t="shared" si="126"/>
        <v>0</v>
      </c>
      <c r="M752" s="50">
        <f t="shared" si="127"/>
        <v>0</v>
      </c>
    </row>
    <row r="753" spans="1:13" s="2" customFormat="1" ht="111.75" customHeight="1" x14ac:dyDescent="0.25">
      <c r="A753" s="5">
        <f t="shared" si="125"/>
        <v>31</v>
      </c>
      <c r="B753" s="16" t="s">
        <v>17</v>
      </c>
      <c r="C753" s="23"/>
      <c r="D753" s="38" t="s">
        <v>368</v>
      </c>
      <c r="E753" s="27"/>
      <c r="F753" s="47"/>
      <c r="G753" s="97">
        <v>9785912826689</v>
      </c>
      <c r="H753" s="64">
        <v>58</v>
      </c>
      <c r="I753" s="70" t="s">
        <v>631</v>
      </c>
      <c r="J753" s="81">
        <v>100</v>
      </c>
      <c r="K753" s="86"/>
      <c r="L753" s="50">
        <f t="shared" si="126"/>
        <v>0</v>
      </c>
      <c r="M753" s="50">
        <f t="shared" si="127"/>
        <v>0</v>
      </c>
    </row>
    <row r="754" spans="1:13" s="2" customFormat="1" ht="111.75" customHeight="1" x14ac:dyDescent="0.25">
      <c r="A754" s="5">
        <f t="shared" si="125"/>
        <v>32</v>
      </c>
      <c r="B754" s="16" t="s">
        <v>17</v>
      </c>
      <c r="C754" s="24" t="s">
        <v>30</v>
      </c>
      <c r="D754" s="38" t="s">
        <v>369</v>
      </c>
      <c r="E754" s="27"/>
      <c r="F754" s="47"/>
      <c r="G754" s="97">
        <v>9785912826634</v>
      </c>
      <c r="H754" s="64">
        <v>58</v>
      </c>
      <c r="I754" s="70" t="s">
        <v>629</v>
      </c>
      <c r="J754" s="81">
        <v>300</v>
      </c>
      <c r="K754" s="86"/>
      <c r="L754" s="50">
        <f t="shared" si="126"/>
        <v>0</v>
      </c>
      <c r="M754" s="50">
        <f t="shared" si="127"/>
        <v>0</v>
      </c>
    </row>
    <row r="755" spans="1:13" s="2" customFormat="1" ht="111.75" customHeight="1" x14ac:dyDescent="0.25">
      <c r="A755" s="5">
        <f t="shared" si="125"/>
        <v>33</v>
      </c>
      <c r="B755" s="16"/>
      <c r="C755" s="28"/>
      <c r="D755" s="38" t="s">
        <v>317</v>
      </c>
      <c r="E755" s="27"/>
      <c r="F755" s="47"/>
      <c r="G755" s="97">
        <v>9785912828119</v>
      </c>
      <c r="H755" s="64">
        <v>58</v>
      </c>
      <c r="I755" s="70" t="s">
        <v>628</v>
      </c>
      <c r="J755" s="81">
        <v>250</v>
      </c>
      <c r="K755" s="86"/>
      <c r="L755" s="50">
        <f t="shared" si="126"/>
        <v>0</v>
      </c>
      <c r="M755" s="50">
        <f t="shared" si="127"/>
        <v>0</v>
      </c>
    </row>
    <row r="756" spans="1:13" s="2" customFormat="1" ht="111.75" customHeight="1" x14ac:dyDescent="0.25">
      <c r="A756" s="5">
        <f t="shared" si="125"/>
        <v>34</v>
      </c>
      <c r="B756" s="16" t="s">
        <v>17</v>
      </c>
      <c r="C756" s="24" t="s">
        <v>30</v>
      </c>
      <c r="D756" s="38" t="s">
        <v>318</v>
      </c>
      <c r="E756" s="27"/>
      <c r="F756" s="47"/>
      <c r="G756" s="97">
        <v>9785912827563</v>
      </c>
      <c r="H756" s="64">
        <v>58</v>
      </c>
      <c r="I756" s="70" t="s">
        <v>629</v>
      </c>
      <c r="J756" s="81">
        <v>300</v>
      </c>
      <c r="K756" s="86"/>
      <c r="L756" s="50">
        <f t="shared" si="126"/>
        <v>0</v>
      </c>
      <c r="M756" s="50">
        <f t="shared" si="127"/>
        <v>0</v>
      </c>
    </row>
    <row r="757" spans="1:13" s="9" customFormat="1" ht="111.75" customHeight="1" x14ac:dyDescent="0.25">
      <c r="A757" s="5">
        <f t="shared" si="125"/>
        <v>35</v>
      </c>
      <c r="B757" s="16" t="s">
        <v>17</v>
      </c>
      <c r="C757" s="23"/>
      <c r="D757" s="38" t="s">
        <v>322</v>
      </c>
      <c r="E757" s="27"/>
      <c r="F757" s="47"/>
      <c r="G757" s="97">
        <v>9785912827594</v>
      </c>
      <c r="H757" s="64">
        <v>58</v>
      </c>
      <c r="I757" s="70" t="s">
        <v>631</v>
      </c>
      <c r="J757" s="81">
        <v>100</v>
      </c>
      <c r="K757" s="86"/>
      <c r="L757" s="50">
        <f t="shared" si="126"/>
        <v>0</v>
      </c>
      <c r="M757" s="50">
        <f t="shared" si="127"/>
        <v>0</v>
      </c>
    </row>
    <row r="758" spans="1:13" s="9" customFormat="1" ht="111.75" customHeight="1" x14ac:dyDescent="0.25">
      <c r="A758" s="5">
        <f t="shared" si="125"/>
        <v>36</v>
      </c>
      <c r="B758" s="16"/>
      <c r="C758" s="23"/>
      <c r="D758" s="38" t="s">
        <v>354</v>
      </c>
      <c r="E758" s="27"/>
      <c r="F758" s="47"/>
      <c r="G758" s="97">
        <v>9785912826627</v>
      </c>
      <c r="H758" s="64">
        <v>58</v>
      </c>
      <c r="I758" s="70" t="s">
        <v>628</v>
      </c>
      <c r="J758" s="81">
        <v>250</v>
      </c>
      <c r="K758" s="86"/>
      <c r="L758" s="50">
        <f t="shared" si="126"/>
        <v>0</v>
      </c>
      <c r="M758" s="50">
        <f t="shared" si="127"/>
        <v>0</v>
      </c>
    </row>
    <row r="759" spans="1:13" s="2" customFormat="1" ht="26.25" customHeight="1" x14ac:dyDescent="0.25">
      <c r="A759" s="283" t="s">
        <v>693</v>
      </c>
      <c r="B759" s="284"/>
      <c r="C759" s="284"/>
      <c r="D759" s="284"/>
      <c r="E759" s="15"/>
      <c r="F759" s="285" t="s">
        <v>694</v>
      </c>
      <c r="G759" s="285"/>
      <c r="H759" s="285"/>
      <c r="I759" s="285"/>
      <c r="J759" s="286"/>
      <c r="K759" s="91"/>
      <c r="L759" s="50"/>
      <c r="M759" s="50"/>
    </row>
    <row r="760" spans="1:13" s="2" customFormat="1" ht="36" customHeight="1" x14ac:dyDescent="0.25">
      <c r="A760" s="6"/>
      <c r="B760" s="15"/>
      <c r="C760" s="293" t="s">
        <v>991</v>
      </c>
      <c r="D760" s="302"/>
      <c r="E760" s="100"/>
      <c r="G760" s="166"/>
      <c r="H760" s="166"/>
      <c r="I760" s="166"/>
      <c r="J760" s="158"/>
      <c r="K760" s="91"/>
      <c r="L760" s="50"/>
      <c r="M760" s="50"/>
    </row>
    <row r="761" spans="1:13" s="2" customFormat="1" ht="111.75" customHeight="1" x14ac:dyDescent="0.25">
      <c r="A761" s="8">
        <v>1</v>
      </c>
      <c r="B761" s="16"/>
      <c r="C761" s="24" t="s">
        <v>30</v>
      </c>
      <c r="D761" s="36" t="s">
        <v>371</v>
      </c>
      <c r="E761" s="43" t="s">
        <v>552</v>
      </c>
      <c r="F761" s="47" t="s">
        <v>991</v>
      </c>
      <c r="G761" s="97">
        <v>9785000336533</v>
      </c>
      <c r="H761" s="64">
        <v>26</v>
      </c>
      <c r="I761" s="70" t="s">
        <v>1097</v>
      </c>
      <c r="J761" s="81">
        <v>100</v>
      </c>
      <c r="K761" s="103"/>
      <c r="L761" s="50">
        <f t="shared" ref="L761:L766" si="128">K761*2.2/100</f>
        <v>0</v>
      </c>
      <c r="M761" s="50">
        <f t="shared" ref="M761:M766" si="129">TRUNC(K761/J761,0)*J761</f>
        <v>0</v>
      </c>
    </row>
    <row r="762" spans="1:13" s="2" customFormat="1" ht="111.75" customHeight="1" x14ac:dyDescent="0.25">
      <c r="A762" s="5">
        <f>A761+1</f>
        <v>2</v>
      </c>
      <c r="B762" s="16" t="s">
        <v>18</v>
      </c>
      <c r="C762" s="24" t="s">
        <v>30</v>
      </c>
      <c r="D762" s="36" t="s">
        <v>377</v>
      </c>
      <c r="E762" s="43" t="s">
        <v>552</v>
      </c>
      <c r="F762" s="47" t="s">
        <v>991</v>
      </c>
      <c r="G762" s="97">
        <v>9785912821493</v>
      </c>
      <c r="H762" s="64">
        <v>26</v>
      </c>
      <c r="I762" s="70" t="s">
        <v>1097</v>
      </c>
      <c r="J762" s="81">
        <v>100</v>
      </c>
      <c r="K762" s="103"/>
      <c r="L762" s="50">
        <f t="shared" si="128"/>
        <v>0</v>
      </c>
      <c r="M762" s="50">
        <f t="shared" si="129"/>
        <v>0</v>
      </c>
    </row>
    <row r="763" spans="1:13" s="2" customFormat="1" ht="111.75" customHeight="1" x14ac:dyDescent="0.25">
      <c r="A763" s="5">
        <f>A762+1</f>
        <v>3</v>
      </c>
      <c r="B763" s="16" t="s">
        <v>18</v>
      </c>
      <c r="C763" s="24" t="s">
        <v>30</v>
      </c>
      <c r="D763" s="36" t="s">
        <v>378</v>
      </c>
      <c r="E763" s="43" t="s">
        <v>552</v>
      </c>
      <c r="F763" s="47" t="s">
        <v>992</v>
      </c>
      <c r="G763" s="97">
        <v>9785912827136</v>
      </c>
      <c r="H763" s="64">
        <v>26</v>
      </c>
      <c r="I763" s="70" t="s">
        <v>1210</v>
      </c>
      <c r="J763" s="81">
        <v>100</v>
      </c>
      <c r="K763" s="103"/>
      <c r="L763" s="50">
        <f t="shared" si="128"/>
        <v>0</v>
      </c>
      <c r="M763" s="50">
        <f t="shared" si="129"/>
        <v>0</v>
      </c>
    </row>
    <row r="764" spans="1:13" s="2" customFormat="1" ht="111.75" customHeight="1" x14ac:dyDescent="0.25">
      <c r="A764" s="5">
        <f>A763+1</f>
        <v>4</v>
      </c>
      <c r="B764" s="16" t="s">
        <v>18</v>
      </c>
      <c r="C764" s="24" t="s">
        <v>30</v>
      </c>
      <c r="D764" s="36" t="s">
        <v>379</v>
      </c>
      <c r="E764" s="43" t="s">
        <v>552</v>
      </c>
      <c r="F764" s="47" t="s">
        <v>991</v>
      </c>
      <c r="G764" s="97">
        <v>9785912821509</v>
      </c>
      <c r="H764" s="64">
        <v>26</v>
      </c>
      <c r="I764" s="70" t="s">
        <v>829</v>
      </c>
      <c r="J764" s="81">
        <v>100</v>
      </c>
      <c r="K764" s="103"/>
      <c r="L764" s="50">
        <f t="shared" si="128"/>
        <v>0</v>
      </c>
      <c r="M764" s="50">
        <f t="shared" si="129"/>
        <v>0</v>
      </c>
    </row>
    <row r="765" spans="1:13" s="2" customFormat="1" ht="111.75" customHeight="1" x14ac:dyDescent="0.25">
      <c r="A765" s="5">
        <f>A764+1</f>
        <v>5</v>
      </c>
      <c r="B765" s="16"/>
      <c r="C765" s="24" t="s">
        <v>30</v>
      </c>
      <c r="D765" s="36" t="s">
        <v>989</v>
      </c>
      <c r="E765" s="43" t="s">
        <v>552</v>
      </c>
      <c r="F765" s="47" t="s">
        <v>991</v>
      </c>
      <c r="G765" s="97">
        <v>9785912827143</v>
      </c>
      <c r="H765" s="64">
        <v>26</v>
      </c>
      <c r="I765" s="70" t="s">
        <v>829</v>
      </c>
      <c r="J765" s="81">
        <v>100</v>
      </c>
      <c r="K765" s="103"/>
      <c r="L765" s="50">
        <f t="shared" si="128"/>
        <v>0</v>
      </c>
      <c r="M765" s="50">
        <f t="shared" si="129"/>
        <v>0</v>
      </c>
    </row>
    <row r="766" spans="1:13" s="2" customFormat="1" ht="111.75" customHeight="1" x14ac:dyDescent="0.25">
      <c r="A766" s="5">
        <f>A765+1</f>
        <v>6</v>
      </c>
      <c r="B766" s="16" t="s">
        <v>18</v>
      </c>
      <c r="C766" s="24" t="s">
        <v>30</v>
      </c>
      <c r="D766" s="36" t="s">
        <v>380</v>
      </c>
      <c r="E766" s="43" t="s">
        <v>552</v>
      </c>
      <c r="F766" s="47" t="s">
        <v>993</v>
      </c>
      <c r="G766" s="97">
        <v>9785000336540</v>
      </c>
      <c r="H766" s="64">
        <v>26</v>
      </c>
      <c r="I766" s="70" t="s">
        <v>627</v>
      </c>
      <c r="J766" s="81">
        <v>100</v>
      </c>
      <c r="K766" s="103"/>
      <c r="L766" s="50">
        <f t="shared" si="128"/>
        <v>0</v>
      </c>
      <c r="M766" s="50">
        <f t="shared" si="129"/>
        <v>0</v>
      </c>
    </row>
    <row r="767" spans="1:13" s="2" customFormat="1" ht="43.5" customHeight="1" x14ac:dyDescent="0.25">
      <c r="A767" s="8"/>
      <c r="B767" s="16"/>
      <c r="C767" s="293" t="s">
        <v>990</v>
      </c>
      <c r="D767" s="302"/>
      <c r="E767" s="29"/>
      <c r="F767" s="298" t="s">
        <v>694</v>
      </c>
      <c r="G767" s="285"/>
      <c r="H767" s="285"/>
      <c r="I767" s="285"/>
      <c r="J767" s="286"/>
      <c r="K767" s="103"/>
      <c r="L767" s="50"/>
      <c r="M767" s="50"/>
    </row>
    <row r="768" spans="1:13" s="2" customFormat="1" ht="111.75" customHeight="1" x14ac:dyDescent="0.25">
      <c r="A768" s="8">
        <f>A766+1</f>
        <v>7</v>
      </c>
      <c r="B768" s="16"/>
      <c r="C768" s="24" t="s">
        <v>30</v>
      </c>
      <c r="D768" s="36" t="s">
        <v>62</v>
      </c>
      <c r="E768" s="43" t="s">
        <v>552</v>
      </c>
      <c r="F768" s="47" t="s">
        <v>990</v>
      </c>
      <c r="G768" s="97">
        <v>9785912824821</v>
      </c>
      <c r="H768" s="64">
        <v>26</v>
      </c>
      <c r="I768" s="70" t="s">
        <v>1179</v>
      </c>
      <c r="J768" s="81">
        <v>100</v>
      </c>
      <c r="K768" s="103"/>
      <c r="L768" s="50">
        <f>K768*2.2/100</f>
        <v>0</v>
      </c>
      <c r="M768" s="50">
        <f>TRUNC(K768/J768,0)*J768</f>
        <v>0</v>
      </c>
    </row>
    <row r="769" spans="1:13" s="2" customFormat="1" ht="111.75" customHeight="1" x14ac:dyDescent="0.25">
      <c r="A769" s="5">
        <f>A768+1</f>
        <v>8</v>
      </c>
      <c r="B769" s="16"/>
      <c r="C769" s="24" t="s">
        <v>30</v>
      </c>
      <c r="D769" s="36" t="s">
        <v>375</v>
      </c>
      <c r="E769" s="43" t="s">
        <v>552</v>
      </c>
      <c r="F769" s="47" t="s">
        <v>990</v>
      </c>
      <c r="G769" s="97">
        <v>9785912827129</v>
      </c>
      <c r="H769" s="64">
        <v>26</v>
      </c>
      <c r="I769" s="70" t="s">
        <v>1097</v>
      </c>
      <c r="J769" s="81">
        <v>100</v>
      </c>
      <c r="K769" s="103"/>
      <c r="L769" s="50">
        <f>K769*2.2/100</f>
        <v>0</v>
      </c>
      <c r="M769" s="50">
        <f>TRUNC(K769/J769,0)*J769</f>
        <v>0</v>
      </c>
    </row>
    <row r="770" spans="1:13" s="2" customFormat="1" ht="111.75" customHeight="1" x14ac:dyDescent="0.25">
      <c r="A770" s="5">
        <f>A769+1</f>
        <v>9</v>
      </c>
      <c r="B770" s="16"/>
      <c r="C770" s="24" t="s">
        <v>30</v>
      </c>
      <c r="D770" s="36" t="s">
        <v>386</v>
      </c>
      <c r="E770" s="43" t="s">
        <v>552</v>
      </c>
      <c r="F770" s="47" t="s">
        <v>990</v>
      </c>
      <c r="G770" s="97">
        <v>9785912824876</v>
      </c>
      <c r="H770" s="64">
        <v>26</v>
      </c>
      <c r="I770" s="70" t="s">
        <v>964</v>
      </c>
      <c r="J770" s="81">
        <v>100</v>
      </c>
      <c r="K770" s="103"/>
      <c r="L770" s="50">
        <f>K770*2.2/100</f>
        <v>0</v>
      </c>
      <c r="M770" s="50">
        <f>TRUNC(K770/J770,0)*J770</f>
        <v>0</v>
      </c>
    </row>
    <row r="771" spans="1:13" s="2" customFormat="1" ht="42" customHeight="1" x14ac:dyDescent="0.25">
      <c r="A771" s="5"/>
      <c r="B771" s="16"/>
      <c r="C771" s="293" t="s">
        <v>1046</v>
      </c>
      <c r="D771" s="302"/>
      <c r="E771" s="100"/>
      <c r="F771" s="285" t="s">
        <v>694</v>
      </c>
      <c r="G771" s="285"/>
      <c r="H771" s="285"/>
      <c r="I771" s="285"/>
      <c r="J771" s="286"/>
      <c r="K771" s="103"/>
      <c r="L771" s="50"/>
      <c r="M771" s="50"/>
    </row>
    <row r="772" spans="1:13" s="2" customFormat="1" ht="111.75" customHeight="1" x14ac:dyDescent="0.25">
      <c r="A772" s="8">
        <f>A770+1</f>
        <v>10</v>
      </c>
      <c r="B772" s="16" t="s">
        <v>18</v>
      </c>
      <c r="C772" s="24" t="s">
        <v>30</v>
      </c>
      <c r="D772" s="36" t="s">
        <v>372</v>
      </c>
      <c r="E772" s="43" t="s">
        <v>552</v>
      </c>
      <c r="F772" s="47" t="s">
        <v>995</v>
      </c>
      <c r="G772" s="97">
        <v>9785912827112</v>
      </c>
      <c r="H772" s="64">
        <v>26</v>
      </c>
      <c r="I772" s="70" t="s">
        <v>1179</v>
      </c>
      <c r="J772" s="81">
        <v>100</v>
      </c>
      <c r="K772" s="103"/>
      <c r="L772" s="50">
        <f t="shared" ref="L772:L789" si="130">K772*2.2/100</f>
        <v>0</v>
      </c>
      <c r="M772" s="50">
        <f t="shared" ref="M772:M777" si="131">TRUNC(K772/J772,0)*J772</f>
        <v>0</v>
      </c>
    </row>
    <row r="773" spans="1:13" s="2" customFormat="1" ht="111.75" customHeight="1" x14ac:dyDescent="0.25">
      <c r="A773" s="8">
        <f>A772+1</f>
        <v>11</v>
      </c>
      <c r="B773" s="16" t="s">
        <v>18</v>
      </c>
      <c r="C773" s="24" t="s">
        <v>30</v>
      </c>
      <c r="D773" s="36" t="s">
        <v>373</v>
      </c>
      <c r="E773" s="43" t="s">
        <v>552</v>
      </c>
      <c r="F773" s="47" t="s">
        <v>994</v>
      </c>
      <c r="G773" s="97">
        <v>9785912822858</v>
      </c>
      <c r="H773" s="64">
        <v>26</v>
      </c>
      <c r="I773" s="70" t="s">
        <v>829</v>
      </c>
      <c r="J773" s="81">
        <v>100</v>
      </c>
      <c r="K773" s="103"/>
      <c r="L773" s="50">
        <f t="shared" si="130"/>
        <v>0</v>
      </c>
      <c r="M773" s="50">
        <f t="shared" si="131"/>
        <v>0</v>
      </c>
    </row>
    <row r="774" spans="1:13" s="2" customFormat="1" ht="111.75" customHeight="1" x14ac:dyDescent="0.25">
      <c r="A774" s="8">
        <f>A773+1</f>
        <v>12</v>
      </c>
      <c r="B774" s="16" t="s">
        <v>18</v>
      </c>
      <c r="C774" s="24" t="s">
        <v>30</v>
      </c>
      <c r="D774" s="36" t="s">
        <v>374</v>
      </c>
      <c r="E774" s="43" t="s">
        <v>552</v>
      </c>
      <c r="F774" s="47" t="s">
        <v>319</v>
      </c>
      <c r="G774" s="97">
        <v>9785912824838</v>
      </c>
      <c r="H774" s="64">
        <v>26</v>
      </c>
      <c r="I774" s="70" t="s">
        <v>1097</v>
      </c>
      <c r="J774" s="81">
        <v>100</v>
      </c>
      <c r="K774" s="103"/>
      <c r="L774" s="50">
        <f t="shared" si="130"/>
        <v>0</v>
      </c>
      <c r="M774" s="50">
        <f t="shared" si="131"/>
        <v>0</v>
      </c>
    </row>
    <row r="775" spans="1:13" s="2" customFormat="1" ht="111.75" customHeight="1" x14ac:dyDescent="0.25">
      <c r="A775" s="8">
        <f>A774+1</f>
        <v>13</v>
      </c>
      <c r="B775" s="16" t="s">
        <v>18</v>
      </c>
      <c r="C775" s="23"/>
      <c r="D775" s="36" t="s">
        <v>376</v>
      </c>
      <c r="E775" s="45"/>
      <c r="F775" s="47" t="s">
        <v>994</v>
      </c>
      <c r="G775" s="97">
        <v>9785912823008</v>
      </c>
      <c r="H775" s="64">
        <v>26</v>
      </c>
      <c r="I775" s="70" t="s">
        <v>631</v>
      </c>
      <c r="J775" s="81">
        <v>100</v>
      </c>
      <c r="K775" s="86"/>
      <c r="L775" s="50">
        <f t="shared" si="130"/>
        <v>0</v>
      </c>
      <c r="M775" s="50">
        <f t="shared" si="131"/>
        <v>0</v>
      </c>
    </row>
    <row r="776" spans="1:13" s="2" customFormat="1" ht="111.75" customHeight="1" x14ac:dyDescent="0.25">
      <c r="A776" s="8">
        <f t="shared" ref="A776:A789" si="132">A775+1</f>
        <v>14</v>
      </c>
      <c r="B776" s="16" t="s">
        <v>18</v>
      </c>
      <c r="C776" s="28"/>
      <c r="D776" s="36" t="s">
        <v>381</v>
      </c>
      <c r="E776" s="45"/>
      <c r="F776" s="47" t="s">
        <v>994</v>
      </c>
      <c r="G776" s="97">
        <v>9785912823015</v>
      </c>
      <c r="H776" s="64">
        <v>26</v>
      </c>
      <c r="I776" s="70" t="s">
        <v>628</v>
      </c>
      <c r="J776" s="81">
        <v>100</v>
      </c>
      <c r="K776" s="86"/>
      <c r="L776" s="50">
        <f t="shared" si="130"/>
        <v>0</v>
      </c>
      <c r="M776" s="50">
        <f t="shared" si="131"/>
        <v>0</v>
      </c>
    </row>
    <row r="777" spans="1:13" s="2" customFormat="1" ht="111.75" customHeight="1" x14ac:dyDescent="0.25">
      <c r="A777" s="8">
        <f t="shared" si="132"/>
        <v>15</v>
      </c>
      <c r="B777" s="16"/>
      <c r="C777" s="24" t="s">
        <v>30</v>
      </c>
      <c r="D777" s="36" t="s">
        <v>382</v>
      </c>
      <c r="E777" s="45"/>
      <c r="F777" s="47" t="s">
        <v>994</v>
      </c>
      <c r="G777" s="97">
        <v>9785912826603</v>
      </c>
      <c r="H777" s="64">
        <v>26</v>
      </c>
      <c r="I777" s="70" t="s">
        <v>627</v>
      </c>
      <c r="J777" s="81">
        <v>100</v>
      </c>
      <c r="K777" s="86"/>
      <c r="L777" s="50">
        <f t="shared" si="130"/>
        <v>0</v>
      </c>
      <c r="M777" s="50">
        <f t="shared" si="131"/>
        <v>0</v>
      </c>
    </row>
    <row r="778" spans="1:13" s="2" customFormat="1" ht="111.75" customHeight="1" x14ac:dyDescent="0.25">
      <c r="A778" s="8">
        <f t="shared" si="132"/>
        <v>16</v>
      </c>
      <c r="B778" s="16"/>
      <c r="C778" s="98" t="s">
        <v>29</v>
      </c>
      <c r="D778" s="36" t="s">
        <v>1208</v>
      </c>
      <c r="E778" s="45"/>
      <c r="F778" s="47" t="s">
        <v>994</v>
      </c>
      <c r="G778" s="97">
        <v>9785912823039</v>
      </c>
      <c r="H778" s="64">
        <v>26</v>
      </c>
      <c r="I778" s="70" t="s">
        <v>1207</v>
      </c>
      <c r="J778" s="81">
        <v>100</v>
      </c>
      <c r="K778" s="86"/>
      <c r="L778" s="50">
        <f t="shared" si="130"/>
        <v>0</v>
      </c>
      <c r="M778" s="50"/>
    </row>
    <row r="779" spans="1:13" s="2" customFormat="1" ht="111.75" customHeight="1" x14ac:dyDescent="0.25">
      <c r="A779" s="8">
        <f t="shared" si="132"/>
        <v>17</v>
      </c>
      <c r="B779" s="16" t="s">
        <v>18</v>
      </c>
      <c r="C779" s="28"/>
      <c r="D779" s="36" t="s">
        <v>383</v>
      </c>
      <c r="E779" s="27"/>
      <c r="F779" s="47" t="s">
        <v>996</v>
      </c>
      <c r="G779" s="97">
        <v>9785912826573</v>
      </c>
      <c r="H779" s="64">
        <v>26</v>
      </c>
      <c r="I779" s="70" t="s">
        <v>628</v>
      </c>
      <c r="J779" s="81">
        <v>100</v>
      </c>
      <c r="K779" s="103"/>
      <c r="L779" s="50">
        <f t="shared" si="130"/>
        <v>0</v>
      </c>
      <c r="M779" s="50">
        <f t="shared" ref="M779:M789" si="133">TRUNC(K779/J779,0)*J779</f>
        <v>0</v>
      </c>
    </row>
    <row r="780" spans="1:13" s="2" customFormat="1" ht="111.75" customHeight="1" x14ac:dyDescent="0.25">
      <c r="A780" s="8">
        <f t="shared" si="132"/>
        <v>18</v>
      </c>
      <c r="B780" s="16" t="s">
        <v>18</v>
      </c>
      <c r="C780" s="24" t="s">
        <v>30</v>
      </c>
      <c r="D780" s="36" t="s">
        <v>60</v>
      </c>
      <c r="E780" s="43" t="s">
        <v>552</v>
      </c>
      <c r="F780" s="47" t="s">
        <v>997</v>
      </c>
      <c r="G780" s="97">
        <v>9785912827150</v>
      </c>
      <c r="H780" s="64">
        <v>26</v>
      </c>
      <c r="I780" s="70" t="s">
        <v>829</v>
      </c>
      <c r="J780" s="81">
        <v>100</v>
      </c>
      <c r="K780" s="103"/>
      <c r="L780" s="50">
        <f t="shared" si="130"/>
        <v>0</v>
      </c>
      <c r="M780" s="50">
        <f t="shared" si="133"/>
        <v>0</v>
      </c>
    </row>
    <row r="781" spans="1:13" s="2" customFormat="1" ht="111.75" customHeight="1" x14ac:dyDescent="0.25">
      <c r="A781" s="8">
        <f t="shared" si="132"/>
        <v>19</v>
      </c>
      <c r="B781" s="16" t="s">
        <v>18</v>
      </c>
      <c r="C781" s="24" t="s">
        <v>30</v>
      </c>
      <c r="D781" s="36" t="s">
        <v>384</v>
      </c>
      <c r="E781" s="27"/>
      <c r="F781" s="47" t="s">
        <v>585</v>
      </c>
      <c r="G781" s="97">
        <v>9785912826580</v>
      </c>
      <c r="H781" s="64">
        <v>26</v>
      </c>
      <c r="I781" s="70" t="s">
        <v>1097</v>
      </c>
      <c r="J781" s="81">
        <v>100</v>
      </c>
      <c r="K781" s="86"/>
      <c r="L781" s="50">
        <f t="shared" si="130"/>
        <v>0</v>
      </c>
      <c r="M781" s="50">
        <f t="shared" si="133"/>
        <v>0</v>
      </c>
    </row>
    <row r="782" spans="1:13" s="2" customFormat="1" ht="111.75" customHeight="1" x14ac:dyDescent="0.25">
      <c r="A782" s="8">
        <f t="shared" si="132"/>
        <v>20</v>
      </c>
      <c r="B782" s="16" t="s">
        <v>18</v>
      </c>
      <c r="C782" s="23"/>
      <c r="D782" s="36" t="s">
        <v>385</v>
      </c>
      <c r="E782" s="27"/>
      <c r="F782" s="47" t="s">
        <v>998</v>
      </c>
      <c r="G782" s="97">
        <v>9785912821400</v>
      </c>
      <c r="H782" s="64">
        <v>26</v>
      </c>
      <c r="I782" s="70" t="s">
        <v>629</v>
      </c>
      <c r="J782" s="81">
        <v>100</v>
      </c>
      <c r="K782" s="111"/>
      <c r="L782" s="50">
        <f t="shared" si="130"/>
        <v>0</v>
      </c>
      <c r="M782" s="50">
        <f t="shared" si="133"/>
        <v>0</v>
      </c>
    </row>
    <row r="783" spans="1:13" s="2" customFormat="1" ht="111.75" customHeight="1" x14ac:dyDescent="0.25">
      <c r="A783" s="8">
        <f t="shared" si="132"/>
        <v>21</v>
      </c>
      <c r="B783" s="16" t="s">
        <v>18</v>
      </c>
      <c r="C783" s="24" t="s">
        <v>30</v>
      </c>
      <c r="D783" s="36" t="s">
        <v>387</v>
      </c>
      <c r="E783" s="27"/>
      <c r="F783" s="47" t="s">
        <v>994</v>
      </c>
      <c r="G783" s="97">
        <v>9785912824852</v>
      </c>
      <c r="H783" s="64">
        <v>26</v>
      </c>
      <c r="I783" s="70" t="s">
        <v>629</v>
      </c>
      <c r="J783" s="81">
        <v>100</v>
      </c>
      <c r="K783" s="111"/>
      <c r="L783" s="50">
        <f t="shared" si="130"/>
        <v>0</v>
      </c>
      <c r="M783" s="50">
        <f t="shared" si="133"/>
        <v>0</v>
      </c>
    </row>
    <row r="784" spans="1:13" s="2" customFormat="1" ht="111.75" customHeight="1" x14ac:dyDescent="0.25">
      <c r="A784" s="8">
        <f t="shared" si="132"/>
        <v>22</v>
      </c>
      <c r="B784" s="16" t="s">
        <v>18</v>
      </c>
      <c r="C784" s="28"/>
      <c r="D784" s="36" t="s">
        <v>388</v>
      </c>
      <c r="E784" s="43" t="s">
        <v>552</v>
      </c>
      <c r="F784" s="59" t="s">
        <v>994</v>
      </c>
      <c r="G784" s="148">
        <v>9785912824869</v>
      </c>
      <c r="H784" s="64">
        <v>26</v>
      </c>
      <c r="I784" s="74" t="s">
        <v>628</v>
      </c>
      <c r="J784" s="84">
        <v>100</v>
      </c>
      <c r="K784" s="103"/>
      <c r="L784" s="50">
        <f t="shared" si="130"/>
        <v>0</v>
      </c>
      <c r="M784" s="50">
        <f t="shared" si="133"/>
        <v>0</v>
      </c>
    </row>
    <row r="785" spans="1:13" s="2" customFormat="1" ht="111.75" customHeight="1" x14ac:dyDescent="0.25">
      <c r="A785" s="8">
        <f t="shared" si="132"/>
        <v>23</v>
      </c>
      <c r="B785" s="16" t="s">
        <v>18</v>
      </c>
      <c r="C785" s="24" t="s">
        <v>30</v>
      </c>
      <c r="D785" s="36" t="s">
        <v>389</v>
      </c>
      <c r="E785" s="27"/>
      <c r="F785" s="47" t="s">
        <v>996</v>
      </c>
      <c r="G785" s="97">
        <v>9785912828058</v>
      </c>
      <c r="H785" s="64">
        <v>26</v>
      </c>
      <c r="I785" s="70" t="s">
        <v>629</v>
      </c>
      <c r="J785" s="81">
        <v>100</v>
      </c>
      <c r="K785" s="103"/>
      <c r="L785" s="50">
        <f t="shared" si="130"/>
        <v>0</v>
      </c>
      <c r="M785" s="50">
        <f t="shared" si="133"/>
        <v>0</v>
      </c>
    </row>
    <row r="786" spans="1:13" s="2" customFormat="1" ht="111.75" customHeight="1" x14ac:dyDescent="0.25">
      <c r="A786" s="8">
        <f t="shared" si="132"/>
        <v>24</v>
      </c>
      <c r="B786" s="16" t="s">
        <v>18</v>
      </c>
      <c r="C786" s="24" t="s">
        <v>30</v>
      </c>
      <c r="D786" s="36" t="s">
        <v>390</v>
      </c>
      <c r="E786" s="27"/>
      <c r="F786" s="47" t="s">
        <v>585</v>
      </c>
      <c r="G786" s="97">
        <v>9785912828065</v>
      </c>
      <c r="H786" s="64">
        <v>26</v>
      </c>
      <c r="I786" s="70" t="s">
        <v>627</v>
      </c>
      <c r="J786" s="81">
        <v>100</v>
      </c>
      <c r="K786" s="86"/>
      <c r="L786" s="50">
        <f t="shared" si="130"/>
        <v>0</v>
      </c>
      <c r="M786" s="50">
        <f t="shared" si="133"/>
        <v>0</v>
      </c>
    </row>
    <row r="787" spans="1:13" s="2" customFormat="1" ht="111.75" customHeight="1" x14ac:dyDescent="0.25">
      <c r="A787" s="8">
        <f t="shared" si="132"/>
        <v>25</v>
      </c>
      <c r="B787" s="16" t="s">
        <v>18</v>
      </c>
      <c r="C787" s="23"/>
      <c r="D787" s="36" t="s">
        <v>212</v>
      </c>
      <c r="E787" s="27"/>
      <c r="F787" s="47" t="s">
        <v>585</v>
      </c>
      <c r="G787" s="97">
        <v>9785912826597</v>
      </c>
      <c r="H787" s="64">
        <v>26</v>
      </c>
      <c r="I787" s="70"/>
      <c r="J787" s="81">
        <v>100</v>
      </c>
      <c r="K787" s="86"/>
      <c r="L787" s="50">
        <f t="shared" si="130"/>
        <v>0</v>
      </c>
      <c r="M787" s="50">
        <f t="shared" si="133"/>
        <v>0</v>
      </c>
    </row>
    <row r="788" spans="1:13" s="9" customFormat="1" ht="111.75" customHeight="1" x14ac:dyDescent="0.25">
      <c r="A788" s="8">
        <f t="shared" si="132"/>
        <v>26</v>
      </c>
      <c r="B788" s="16" t="s">
        <v>18</v>
      </c>
      <c r="C788" s="24" t="s">
        <v>30</v>
      </c>
      <c r="D788" s="36" t="s">
        <v>391</v>
      </c>
      <c r="E788" s="27"/>
      <c r="F788" s="47" t="s">
        <v>996</v>
      </c>
      <c r="G788" s="97">
        <v>9785912828072</v>
      </c>
      <c r="H788" s="64">
        <v>26</v>
      </c>
      <c r="I788" s="70" t="s">
        <v>629</v>
      </c>
      <c r="J788" s="81">
        <v>100</v>
      </c>
      <c r="K788" s="86"/>
      <c r="L788" s="50">
        <f t="shared" si="130"/>
        <v>0</v>
      </c>
      <c r="M788" s="50">
        <f t="shared" si="133"/>
        <v>0</v>
      </c>
    </row>
    <row r="789" spans="1:13" s="9" customFormat="1" ht="111.75" customHeight="1" x14ac:dyDescent="0.25">
      <c r="A789" s="8">
        <f t="shared" si="132"/>
        <v>27</v>
      </c>
      <c r="B789" s="16" t="s">
        <v>18</v>
      </c>
      <c r="C789" s="24" t="s">
        <v>30</v>
      </c>
      <c r="D789" s="36" t="s">
        <v>392</v>
      </c>
      <c r="E789" s="27"/>
      <c r="F789" s="47" t="s">
        <v>999</v>
      </c>
      <c r="G789" s="97">
        <v>9785912828089</v>
      </c>
      <c r="H789" s="64">
        <v>26</v>
      </c>
      <c r="I789" s="70" t="s">
        <v>629</v>
      </c>
      <c r="J789" s="81">
        <v>100</v>
      </c>
      <c r="K789" s="86"/>
      <c r="L789" s="50">
        <f t="shared" si="130"/>
        <v>0</v>
      </c>
      <c r="M789" s="50">
        <f t="shared" si="133"/>
        <v>0</v>
      </c>
    </row>
    <row r="790" spans="1:13" s="2" customFormat="1" ht="23.25" customHeight="1" x14ac:dyDescent="0.25">
      <c r="A790" s="283" t="s">
        <v>695</v>
      </c>
      <c r="B790" s="284"/>
      <c r="C790" s="284"/>
      <c r="D790" s="284"/>
      <c r="E790" s="15"/>
      <c r="F790" s="285" t="s">
        <v>696</v>
      </c>
      <c r="G790" s="285"/>
      <c r="H790" s="285"/>
      <c r="I790" s="285"/>
      <c r="J790" s="286"/>
      <c r="K790" s="91"/>
      <c r="L790" s="50"/>
      <c r="M790" s="50"/>
    </row>
    <row r="791" spans="1:13" s="2" customFormat="1" ht="38.25" customHeight="1" x14ac:dyDescent="0.25">
      <c r="A791" s="6"/>
      <c r="B791" s="15"/>
      <c r="C791" s="293" t="s">
        <v>991</v>
      </c>
      <c r="D791" s="302"/>
      <c r="E791" s="100"/>
      <c r="F791" s="166"/>
      <c r="G791" s="166"/>
      <c r="H791" s="166"/>
      <c r="I791" s="166"/>
      <c r="J791" s="158"/>
      <c r="K791" s="91"/>
      <c r="L791" s="50"/>
      <c r="M791" s="50"/>
    </row>
    <row r="792" spans="1:13" s="2" customFormat="1" ht="111.75" customHeight="1" x14ac:dyDescent="0.25">
      <c r="A792" s="5">
        <v>1</v>
      </c>
      <c r="B792" s="16" t="s">
        <v>19</v>
      </c>
      <c r="C792" s="24" t="s">
        <v>30</v>
      </c>
      <c r="D792" s="36" t="s">
        <v>393</v>
      </c>
      <c r="E792" s="27"/>
      <c r="F792" s="47" t="s">
        <v>1001</v>
      </c>
      <c r="G792" s="97">
        <v>9785000336427</v>
      </c>
      <c r="H792" s="65">
        <v>36</v>
      </c>
      <c r="I792" s="72" t="s">
        <v>627</v>
      </c>
      <c r="J792" s="81">
        <v>50</v>
      </c>
      <c r="K792" s="103"/>
      <c r="L792" s="50">
        <f>K792*1.75/50</f>
        <v>0</v>
      </c>
      <c r="M792" s="50">
        <f>TRUNC(K792/J792,0)*J792</f>
        <v>0</v>
      </c>
    </row>
    <row r="793" spans="1:13" s="2" customFormat="1" ht="111.75" customHeight="1" x14ac:dyDescent="0.25">
      <c r="A793" s="5">
        <f>A792+1</f>
        <v>2</v>
      </c>
      <c r="B793" s="16" t="s">
        <v>19</v>
      </c>
      <c r="C793" s="24" t="s">
        <v>30</v>
      </c>
      <c r="D793" s="36" t="s">
        <v>394</v>
      </c>
      <c r="E793" s="27"/>
      <c r="F793" s="47" t="s">
        <v>1001</v>
      </c>
      <c r="G793" s="97">
        <v>9785000336625</v>
      </c>
      <c r="H793" s="65">
        <v>36</v>
      </c>
      <c r="I793" s="72" t="s">
        <v>627</v>
      </c>
      <c r="J793" s="81">
        <v>50</v>
      </c>
      <c r="K793" s="103"/>
      <c r="L793" s="50">
        <f>K793*1.75/50</f>
        <v>0</v>
      </c>
      <c r="M793" s="50">
        <f>TRUNC(K793/J793,0)*J793</f>
        <v>0</v>
      </c>
    </row>
    <row r="794" spans="1:13" s="2" customFormat="1" ht="111.75" customHeight="1" x14ac:dyDescent="0.25">
      <c r="A794" s="5">
        <f>A793+1</f>
        <v>3</v>
      </c>
      <c r="B794" s="16" t="s">
        <v>19</v>
      </c>
      <c r="C794" s="23"/>
      <c r="D794" s="36" t="s">
        <v>398</v>
      </c>
      <c r="E794" s="43" t="s">
        <v>552</v>
      </c>
      <c r="F794" s="47" t="s">
        <v>1001</v>
      </c>
      <c r="G794" s="97">
        <v>9785000336472</v>
      </c>
      <c r="H794" s="65">
        <v>36</v>
      </c>
      <c r="I794" s="72" t="s">
        <v>629</v>
      </c>
      <c r="J794" s="81">
        <v>50</v>
      </c>
      <c r="K794" s="103"/>
      <c r="L794" s="50">
        <f>K794*1.75/50</f>
        <v>0</v>
      </c>
      <c r="M794" s="50">
        <f>TRUNC(K794/J794,0)*J794</f>
        <v>0</v>
      </c>
    </row>
    <row r="795" spans="1:13" s="2" customFormat="1" ht="111.75" customHeight="1" x14ac:dyDescent="0.25">
      <c r="A795" s="5">
        <f>A794+1</f>
        <v>4</v>
      </c>
      <c r="B795" s="16"/>
      <c r="C795" s="24" t="s">
        <v>30</v>
      </c>
      <c r="D795" s="36" t="s">
        <v>401</v>
      </c>
      <c r="E795" s="43" t="s">
        <v>552</v>
      </c>
      <c r="F795" s="47" t="s">
        <v>991</v>
      </c>
      <c r="G795" s="97">
        <v>9785000336489</v>
      </c>
      <c r="H795" s="65">
        <v>36</v>
      </c>
      <c r="I795" s="72" t="s">
        <v>627</v>
      </c>
      <c r="J795" s="81">
        <v>50</v>
      </c>
      <c r="K795" s="103"/>
      <c r="L795" s="50">
        <f>K795*1.75/50</f>
        <v>0</v>
      </c>
      <c r="M795" s="50">
        <f>TRUNC(K795/J795,0)*J795</f>
        <v>0</v>
      </c>
    </row>
    <row r="796" spans="1:13" s="2" customFormat="1" ht="43.5" customHeight="1" x14ac:dyDescent="0.25">
      <c r="A796" s="5"/>
      <c r="B796" s="16"/>
      <c r="C796" s="293" t="s">
        <v>990</v>
      </c>
      <c r="D796" s="302"/>
      <c r="E796" s="100"/>
      <c r="F796" s="296" t="s">
        <v>696</v>
      </c>
      <c r="G796" s="296"/>
      <c r="H796" s="296"/>
      <c r="I796" s="296"/>
      <c r="J796" s="297"/>
      <c r="K796" s="91"/>
      <c r="L796" s="50"/>
      <c r="M796" s="50"/>
    </row>
    <row r="797" spans="1:13" s="2" customFormat="1" ht="111.75" customHeight="1" x14ac:dyDescent="0.25">
      <c r="A797" s="5">
        <f>A795+1</f>
        <v>5</v>
      </c>
      <c r="B797" s="16" t="s">
        <v>19</v>
      </c>
      <c r="C797" s="24" t="s">
        <v>30</v>
      </c>
      <c r="D797" s="38" t="s">
        <v>62</v>
      </c>
      <c r="E797" s="27"/>
      <c r="F797" s="47" t="s">
        <v>1000</v>
      </c>
      <c r="G797" s="97">
        <v>9785000336618</v>
      </c>
      <c r="H797" s="65">
        <v>36</v>
      </c>
      <c r="I797" s="72" t="s">
        <v>1173</v>
      </c>
      <c r="J797" s="81">
        <v>50</v>
      </c>
      <c r="K797" s="103"/>
      <c r="L797" s="50">
        <f>K797*1.75/50</f>
        <v>0</v>
      </c>
      <c r="M797" s="50">
        <f>TRUNC(K797/J797,0)*J797</f>
        <v>0</v>
      </c>
    </row>
    <row r="798" spans="1:13" s="2" customFormat="1" ht="111.75" customHeight="1" x14ac:dyDescent="0.25">
      <c r="A798" s="5">
        <f>A797+1</f>
        <v>6</v>
      </c>
      <c r="B798" s="16"/>
      <c r="C798" s="24" t="s">
        <v>30</v>
      </c>
      <c r="D798" s="38" t="s">
        <v>400</v>
      </c>
      <c r="E798" s="27"/>
      <c r="F798" s="47" t="s">
        <v>990</v>
      </c>
      <c r="G798" s="97">
        <v>9785000336458</v>
      </c>
      <c r="H798" s="65">
        <v>36</v>
      </c>
      <c r="I798" s="72" t="s">
        <v>627</v>
      </c>
      <c r="J798" s="81">
        <v>50</v>
      </c>
      <c r="K798" s="103"/>
      <c r="L798" s="50">
        <f>K798*1.75/50</f>
        <v>0</v>
      </c>
      <c r="M798" s="50">
        <f>TRUNC(K798/J798,0)*J798</f>
        <v>0</v>
      </c>
    </row>
    <row r="799" spans="1:13" s="2" customFormat="1" ht="36.75" customHeight="1" x14ac:dyDescent="0.25">
      <c r="A799" s="5"/>
      <c r="B799" s="16"/>
      <c r="C799" s="293" t="s">
        <v>994</v>
      </c>
      <c r="D799" s="302"/>
      <c r="E799" s="195"/>
      <c r="F799" s="47"/>
      <c r="G799" s="97"/>
      <c r="H799" s="65"/>
      <c r="I799" s="72"/>
      <c r="J799" s="81"/>
      <c r="K799" s="103"/>
      <c r="L799" s="50"/>
      <c r="M799" s="50"/>
    </row>
    <row r="800" spans="1:13" s="2" customFormat="1" ht="111.75" customHeight="1" x14ac:dyDescent="0.25">
      <c r="A800" s="5">
        <f>A798+1</f>
        <v>7</v>
      </c>
      <c r="B800" s="16" t="s">
        <v>19</v>
      </c>
      <c r="C800" s="24" t="s">
        <v>30</v>
      </c>
      <c r="D800" s="38" t="s">
        <v>395</v>
      </c>
      <c r="E800" s="27"/>
      <c r="F800" s="47" t="s">
        <v>574</v>
      </c>
      <c r="G800" s="97">
        <v>9785000336434</v>
      </c>
      <c r="H800" s="65">
        <v>36</v>
      </c>
      <c r="I800" s="72" t="s">
        <v>627</v>
      </c>
      <c r="J800" s="81">
        <v>50</v>
      </c>
      <c r="K800" s="103"/>
      <c r="L800" s="50">
        <f t="shared" ref="L800:L805" si="134">K800*1.75/50</f>
        <v>0</v>
      </c>
      <c r="M800" s="50">
        <f t="shared" ref="M800:M805" si="135">TRUNC(K800/J800,0)*J800</f>
        <v>0</v>
      </c>
    </row>
    <row r="801" spans="1:13" s="2" customFormat="1" ht="111.75" customHeight="1" x14ac:dyDescent="0.25">
      <c r="A801" s="5">
        <f>A800+1</f>
        <v>8</v>
      </c>
      <c r="B801" s="16" t="s">
        <v>19</v>
      </c>
      <c r="C801" s="23"/>
      <c r="D801" s="38" t="s">
        <v>396</v>
      </c>
      <c r="E801" s="27"/>
      <c r="F801" s="47" t="s">
        <v>1002</v>
      </c>
      <c r="G801" s="97">
        <v>9785000336465</v>
      </c>
      <c r="H801" s="65">
        <v>36</v>
      </c>
      <c r="I801" s="72" t="s">
        <v>629</v>
      </c>
      <c r="J801" s="81">
        <v>50</v>
      </c>
      <c r="K801" s="103"/>
      <c r="L801" s="50">
        <f t="shared" si="134"/>
        <v>0</v>
      </c>
      <c r="M801" s="50">
        <f t="shared" si="135"/>
        <v>0</v>
      </c>
    </row>
    <row r="802" spans="1:13" s="2" customFormat="1" ht="111.75" customHeight="1" x14ac:dyDescent="0.25">
      <c r="A802" s="5">
        <f>A801+1</f>
        <v>9</v>
      </c>
      <c r="B802" s="16" t="s">
        <v>19</v>
      </c>
      <c r="C802" s="23"/>
      <c r="D802" s="38" t="s">
        <v>397</v>
      </c>
      <c r="E802" s="27"/>
      <c r="F802" s="47" t="s">
        <v>574</v>
      </c>
      <c r="G802" s="97">
        <v>9785000336632</v>
      </c>
      <c r="H802" s="65">
        <v>36</v>
      </c>
      <c r="I802" s="72" t="s">
        <v>630</v>
      </c>
      <c r="J802" s="81">
        <v>50</v>
      </c>
      <c r="K802" s="103"/>
      <c r="L802" s="50">
        <f t="shared" si="134"/>
        <v>0</v>
      </c>
      <c r="M802" s="50">
        <f t="shared" si="135"/>
        <v>0</v>
      </c>
    </row>
    <row r="803" spans="1:13" s="2" customFormat="1" ht="111.75" customHeight="1" x14ac:dyDescent="0.25">
      <c r="A803" s="5">
        <f>A802+1</f>
        <v>10</v>
      </c>
      <c r="B803" s="16" t="s">
        <v>19</v>
      </c>
      <c r="C803" s="24" t="s">
        <v>30</v>
      </c>
      <c r="D803" s="38" t="s">
        <v>399</v>
      </c>
      <c r="E803" s="27"/>
      <c r="F803" s="47" t="s">
        <v>1002</v>
      </c>
      <c r="G803" s="97">
        <v>9785000336441</v>
      </c>
      <c r="H803" s="65">
        <v>36</v>
      </c>
      <c r="I803" s="72" t="s">
        <v>629</v>
      </c>
      <c r="J803" s="81">
        <v>50</v>
      </c>
      <c r="K803" s="103"/>
      <c r="L803" s="50">
        <f t="shared" si="134"/>
        <v>0</v>
      </c>
      <c r="M803" s="50">
        <f t="shared" si="135"/>
        <v>0</v>
      </c>
    </row>
    <row r="804" spans="1:13" s="9" customFormat="1" ht="111.75" customHeight="1" x14ac:dyDescent="0.25">
      <c r="A804" s="5">
        <f>A803+1</f>
        <v>11</v>
      </c>
      <c r="B804" s="16" t="s">
        <v>19</v>
      </c>
      <c r="C804" s="24" t="s">
        <v>30</v>
      </c>
      <c r="D804" s="38" t="s">
        <v>402</v>
      </c>
      <c r="E804" s="27"/>
      <c r="F804" s="47" t="s">
        <v>574</v>
      </c>
      <c r="G804" s="97">
        <v>9785000336496</v>
      </c>
      <c r="H804" s="65">
        <v>36</v>
      </c>
      <c r="I804" s="72" t="s">
        <v>627</v>
      </c>
      <c r="J804" s="81">
        <v>50</v>
      </c>
      <c r="K804" s="103"/>
      <c r="L804" s="50">
        <f t="shared" si="134"/>
        <v>0</v>
      </c>
      <c r="M804" s="50">
        <f t="shared" si="135"/>
        <v>0</v>
      </c>
    </row>
    <row r="805" spans="1:13" s="9" customFormat="1" ht="111.75" customHeight="1" x14ac:dyDescent="0.25">
      <c r="A805" s="5">
        <f>A804+1</f>
        <v>12</v>
      </c>
      <c r="B805" s="16" t="s">
        <v>19</v>
      </c>
      <c r="C805" s="24" t="s">
        <v>30</v>
      </c>
      <c r="D805" s="38" t="s">
        <v>403</v>
      </c>
      <c r="E805" s="27"/>
      <c r="F805" s="47" t="s">
        <v>574</v>
      </c>
      <c r="G805" s="97">
        <v>9785000336601</v>
      </c>
      <c r="H805" s="65">
        <v>36</v>
      </c>
      <c r="I805" s="72" t="s">
        <v>627</v>
      </c>
      <c r="J805" s="81">
        <v>50</v>
      </c>
      <c r="K805" s="103"/>
      <c r="L805" s="50">
        <f t="shared" si="134"/>
        <v>0</v>
      </c>
      <c r="M805" s="50">
        <f t="shared" si="135"/>
        <v>0</v>
      </c>
    </row>
    <row r="806" spans="1:13" s="2" customFormat="1" ht="47.25" customHeight="1" x14ac:dyDescent="0.25">
      <c r="A806" s="283" t="s">
        <v>673</v>
      </c>
      <c r="B806" s="284"/>
      <c r="C806" s="284"/>
      <c r="D806" s="284"/>
      <c r="E806" s="100"/>
      <c r="F806" s="285" t="s">
        <v>697</v>
      </c>
      <c r="G806" s="285"/>
      <c r="H806" s="285"/>
      <c r="I806" s="285"/>
      <c r="J806" s="286"/>
      <c r="K806" s="91"/>
      <c r="L806" s="50"/>
      <c r="M806" s="50"/>
    </row>
    <row r="807" spans="1:13" s="2" customFormat="1" ht="111.75" customHeight="1" x14ac:dyDescent="0.25">
      <c r="A807" s="4">
        <v>1</v>
      </c>
      <c r="B807" s="13" t="s">
        <v>11</v>
      </c>
      <c r="C807" s="24" t="s">
        <v>30</v>
      </c>
      <c r="D807" s="38" t="s">
        <v>980</v>
      </c>
      <c r="E807" s="45"/>
      <c r="F807" s="47" t="s">
        <v>1047</v>
      </c>
      <c r="G807" s="97">
        <v>9785912822049</v>
      </c>
      <c r="H807" s="64">
        <v>24</v>
      </c>
      <c r="I807" s="70" t="s">
        <v>829</v>
      </c>
      <c r="J807" s="81">
        <v>100</v>
      </c>
      <c r="K807" s="86"/>
      <c r="L807" s="50">
        <f>K807*1.9/100</f>
        <v>0</v>
      </c>
      <c r="M807" s="50">
        <f>TRUNC(K807/J807,0)*J807</f>
        <v>0</v>
      </c>
    </row>
    <row r="808" spans="1:13" s="2" customFormat="1" ht="111.75" customHeight="1" x14ac:dyDescent="0.25">
      <c r="A808" s="4">
        <f>A807+1</f>
        <v>2</v>
      </c>
      <c r="B808" s="13"/>
      <c r="C808" s="24" t="s">
        <v>30</v>
      </c>
      <c r="D808" s="38" t="s">
        <v>404</v>
      </c>
      <c r="E808" s="45"/>
      <c r="F808" s="47" t="s">
        <v>1047</v>
      </c>
      <c r="G808" s="97">
        <v>9785912822094</v>
      </c>
      <c r="H808" s="64">
        <v>24</v>
      </c>
      <c r="I808" s="70" t="s">
        <v>629</v>
      </c>
      <c r="J808" s="81">
        <v>100</v>
      </c>
      <c r="K808" s="86"/>
      <c r="L808" s="50">
        <f>K808*1.9/100</f>
        <v>0</v>
      </c>
      <c r="M808" s="50">
        <f>TRUNC(K808/J808,0)*J808</f>
        <v>0</v>
      </c>
    </row>
    <row r="809" spans="1:13" s="2" customFormat="1" ht="111.75" customHeight="1" x14ac:dyDescent="0.25">
      <c r="A809" s="4">
        <f>A808+1</f>
        <v>3</v>
      </c>
      <c r="B809" s="13"/>
      <c r="C809" s="24" t="s">
        <v>30</v>
      </c>
      <c r="D809" s="38" t="s">
        <v>405</v>
      </c>
      <c r="E809" s="46"/>
      <c r="F809" s="47" t="s">
        <v>1047</v>
      </c>
      <c r="G809" s="97">
        <v>9785912822100</v>
      </c>
      <c r="H809" s="64">
        <v>24</v>
      </c>
      <c r="I809" s="70" t="s">
        <v>629</v>
      </c>
      <c r="J809" s="81">
        <v>100</v>
      </c>
      <c r="K809" s="86"/>
      <c r="L809" s="50">
        <f>K809*1.9/100</f>
        <v>0</v>
      </c>
      <c r="M809" s="50">
        <f>TRUNC(K809/J809,0)*J809</f>
        <v>0</v>
      </c>
    </row>
    <row r="810" spans="1:13" s="2" customFormat="1" ht="111.75" customHeight="1" x14ac:dyDescent="0.25">
      <c r="A810" s="4">
        <f>A809+1</f>
        <v>4</v>
      </c>
      <c r="B810" s="13" t="s">
        <v>11</v>
      </c>
      <c r="C810" s="23"/>
      <c r="D810" s="38" t="s">
        <v>406</v>
      </c>
      <c r="E810" s="45"/>
      <c r="F810" s="47" t="s">
        <v>1047</v>
      </c>
      <c r="G810" s="97">
        <v>9785912826023</v>
      </c>
      <c r="H810" s="64">
        <v>24</v>
      </c>
      <c r="I810" s="70"/>
      <c r="J810" s="81">
        <v>100</v>
      </c>
      <c r="K810" s="86"/>
      <c r="L810" s="50">
        <f>K810*1.9/100</f>
        <v>0</v>
      </c>
      <c r="M810" s="50">
        <f>TRUNC(K810/J810,0)*J810</f>
        <v>0</v>
      </c>
    </row>
    <row r="811" spans="1:13" s="2" customFormat="1" ht="111.75" customHeight="1" x14ac:dyDescent="0.25">
      <c r="A811" s="4">
        <f>A810+1</f>
        <v>5</v>
      </c>
      <c r="B811" s="13"/>
      <c r="C811" s="24" t="s">
        <v>30</v>
      </c>
      <c r="D811" s="38" t="s">
        <v>407</v>
      </c>
      <c r="E811" s="45"/>
      <c r="F811" s="47" t="s">
        <v>1047</v>
      </c>
      <c r="G811" s="97">
        <v>9785912826214</v>
      </c>
      <c r="H811" s="64">
        <v>24</v>
      </c>
      <c r="I811" s="70" t="s">
        <v>629</v>
      </c>
      <c r="J811" s="81">
        <v>100</v>
      </c>
      <c r="K811" s="86"/>
      <c r="L811" s="50">
        <f>K811*1.9/100</f>
        <v>0</v>
      </c>
      <c r="M811" s="50">
        <f>TRUNC(K811/J811,0)*J811</f>
        <v>0</v>
      </c>
    </row>
    <row r="812" spans="1:13" s="9" customFormat="1" ht="34.5" customHeight="1" x14ac:dyDescent="0.25">
      <c r="A812" s="288" t="s">
        <v>698</v>
      </c>
      <c r="B812" s="289"/>
      <c r="C812" s="289"/>
      <c r="D812" s="289"/>
      <c r="E812" s="289"/>
      <c r="F812" s="289"/>
      <c r="G812" s="289"/>
      <c r="H812" s="289"/>
      <c r="I812" s="289"/>
      <c r="J812" s="290"/>
      <c r="K812" s="112"/>
      <c r="L812" s="50"/>
      <c r="M812" s="50"/>
    </row>
    <row r="813" spans="1:13" s="9" customFormat="1" ht="32.25" customHeight="1" x14ac:dyDescent="0.25">
      <c r="A813" s="189"/>
      <c r="B813" s="126"/>
      <c r="C813" s="126"/>
      <c r="D813" s="303" t="s">
        <v>1144</v>
      </c>
      <c r="E813" s="303"/>
      <c r="F813" s="303"/>
      <c r="G813" s="303"/>
      <c r="H813" s="303"/>
      <c r="I813" s="303"/>
      <c r="J813" s="190"/>
      <c r="K813" s="112"/>
      <c r="L813" s="50"/>
      <c r="M813" s="50"/>
    </row>
    <row r="814" spans="1:13" s="2" customFormat="1" ht="111.75" customHeight="1" x14ac:dyDescent="0.25">
      <c r="A814" s="5">
        <f>A845+1</f>
        <v>22</v>
      </c>
      <c r="B814" s="13" t="s">
        <v>20</v>
      </c>
      <c r="C814" s="21"/>
      <c r="D814" s="38" t="s">
        <v>431</v>
      </c>
      <c r="E814" s="27"/>
      <c r="F814" s="47" t="s">
        <v>1146</v>
      </c>
      <c r="G814" s="97">
        <v>9785912825873</v>
      </c>
      <c r="H814" s="64">
        <v>35</v>
      </c>
      <c r="I814" s="70" t="s">
        <v>628</v>
      </c>
      <c r="J814" s="81">
        <v>100</v>
      </c>
      <c r="K814" s="103"/>
      <c r="L814" s="50">
        <f>K814*2.8/100</f>
        <v>0</v>
      </c>
      <c r="M814" s="50">
        <f t="shared" ref="M814:M822" si="136">TRUNC(K814/J814,0)*J814</f>
        <v>0</v>
      </c>
    </row>
    <row r="815" spans="1:13" s="2" customFormat="1" ht="111.75" customHeight="1" x14ac:dyDescent="0.25">
      <c r="A815" s="5">
        <f>A857+1</f>
        <v>12</v>
      </c>
      <c r="B815" s="13" t="s">
        <v>21</v>
      </c>
      <c r="C815" s="24" t="s">
        <v>30</v>
      </c>
      <c r="D815" s="38" t="s">
        <v>442</v>
      </c>
      <c r="E815" s="27"/>
      <c r="F815" s="47" t="s">
        <v>1079</v>
      </c>
      <c r="G815" s="97">
        <v>9785912822353</v>
      </c>
      <c r="H815" s="64">
        <v>26</v>
      </c>
      <c r="I815" s="70" t="s">
        <v>829</v>
      </c>
      <c r="J815" s="81">
        <v>100</v>
      </c>
      <c r="K815" s="103"/>
      <c r="L815" s="50">
        <f t="shared" ref="L815:L820" si="137">K815*2.2/100</f>
        <v>0</v>
      </c>
      <c r="M815" s="50">
        <f t="shared" si="136"/>
        <v>0</v>
      </c>
    </row>
    <row r="816" spans="1:13" s="2" customFormat="1" ht="111.75" customHeight="1" x14ac:dyDescent="0.25">
      <c r="A816" s="5">
        <f>A815+1</f>
        <v>13</v>
      </c>
      <c r="B816" s="13" t="s">
        <v>21</v>
      </c>
      <c r="C816" s="23"/>
      <c r="D816" s="38" t="s">
        <v>443</v>
      </c>
      <c r="E816" s="22"/>
      <c r="F816" s="47" t="s">
        <v>1145</v>
      </c>
      <c r="G816" s="97">
        <v>9785912822322</v>
      </c>
      <c r="H816" s="64">
        <v>26</v>
      </c>
      <c r="I816" s="70"/>
      <c r="J816" s="81">
        <v>100</v>
      </c>
      <c r="K816" s="103"/>
      <c r="L816" s="50">
        <f t="shared" si="137"/>
        <v>0</v>
      </c>
      <c r="M816" s="50">
        <f t="shared" si="136"/>
        <v>0</v>
      </c>
    </row>
    <row r="817" spans="1:13" s="2" customFormat="1" ht="111.75" customHeight="1" x14ac:dyDescent="0.25">
      <c r="A817" s="5">
        <v>1</v>
      </c>
      <c r="B817" s="13" t="s">
        <v>22</v>
      </c>
      <c r="C817" s="23"/>
      <c r="D817" s="38" t="s">
        <v>62</v>
      </c>
      <c r="E817" s="43" t="s">
        <v>552</v>
      </c>
      <c r="F817" s="47" t="s">
        <v>1148</v>
      </c>
      <c r="G817" s="97">
        <v>9785912825507</v>
      </c>
      <c r="H817" s="64">
        <v>29</v>
      </c>
      <c r="I817" s="70" t="s">
        <v>629</v>
      </c>
      <c r="J817" s="81">
        <v>100</v>
      </c>
      <c r="K817" s="103"/>
      <c r="L817" s="50">
        <f t="shared" si="137"/>
        <v>0</v>
      </c>
      <c r="M817" s="50">
        <f t="shared" si="136"/>
        <v>0</v>
      </c>
    </row>
    <row r="818" spans="1:13" s="2" customFormat="1" ht="111.75" customHeight="1" x14ac:dyDescent="0.25">
      <c r="A818" s="5">
        <f>A887+1</f>
        <v>12</v>
      </c>
      <c r="B818" s="13" t="s">
        <v>22</v>
      </c>
      <c r="C818" s="23"/>
      <c r="D818" s="38" t="s">
        <v>460</v>
      </c>
      <c r="E818" s="27"/>
      <c r="F818" s="47" t="s">
        <v>1148</v>
      </c>
      <c r="G818" s="97">
        <v>9785912820175</v>
      </c>
      <c r="H818" s="64">
        <v>29</v>
      </c>
      <c r="I818" s="70" t="s">
        <v>629</v>
      </c>
      <c r="J818" s="81">
        <v>100</v>
      </c>
      <c r="K818" s="103"/>
      <c r="L818" s="50">
        <f t="shared" si="137"/>
        <v>0</v>
      </c>
      <c r="M818" s="50">
        <f t="shared" si="136"/>
        <v>0</v>
      </c>
    </row>
    <row r="819" spans="1:13" s="2" customFormat="1" ht="111.75" customHeight="1" x14ac:dyDescent="0.25">
      <c r="A819" s="5">
        <f>A816+1</f>
        <v>14</v>
      </c>
      <c r="B819" s="13"/>
      <c r="C819" s="23"/>
      <c r="D819" s="38" t="s">
        <v>372</v>
      </c>
      <c r="E819" s="27"/>
      <c r="F819" s="47" t="s">
        <v>1147</v>
      </c>
      <c r="G819" s="97">
        <v>9785912825538</v>
      </c>
      <c r="H819" s="64">
        <v>26</v>
      </c>
      <c r="I819" s="70" t="s">
        <v>829</v>
      </c>
      <c r="J819" s="81">
        <v>100</v>
      </c>
      <c r="K819" s="103"/>
      <c r="L819" s="50">
        <f t="shared" si="137"/>
        <v>0</v>
      </c>
      <c r="M819" s="50">
        <f t="shared" si="136"/>
        <v>0</v>
      </c>
    </row>
    <row r="820" spans="1:13" s="2" customFormat="1" ht="111.75" customHeight="1" x14ac:dyDescent="0.25">
      <c r="A820" s="5">
        <f>A902+1</f>
        <v>10</v>
      </c>
      <c r="B820" s="13"/>
      <c r="C820" s="24" t="s">
        <v>30</v>
      </c>
      <c r="D820" s="38" t="s">
        <v>938</v>
      </c>
      <c r="E820" s="27"/>
      <c r="F820" s="47" t="s">
        <v>1149</v>
      </c>
      <c r="G820" s="97">
        <v>9785912828768</v>
      </c>
      <c r="H820" s="64">
        <v>26</v>
      </c>
      <c r="I820" s="70" t="s">
        <v>829</v>
      </c>
      <c r="J820" s="81">
        <v>100</v>
      </c>
      <c r="K820" s="103"/>
      <c r="L820" s="50">
        <f t="shared" si="137"/>
        <v>0</v>
      </c>
      <c r="M820" s="50">
        <f t="shared" si="136"/>
        <v>0</v>
      </c>
    </row>
    <row r="821" spans="1:13" s="9" customFormat="1" ht="111.75" customHeight="1" x14ac:dyDescent="0.25">
      <c r="A821" s="5">
        <v>2</v>
      </c>
      <c r="B821" s="16" t="s">
        <v>17</v>
      </c>
      <c r="C821" s="24" t="s">
        <v>30</v>
      </c>
      <c r="D821" s="38" t="s">
        <v>351</v>
      </c>
      <c r="E821" s="43" t="s">
        <v>552</v>
      </c>
      <c r="F821" s="47" t="s">
        <v>934</v>
      </c>
      <c r="G821" s="144">
        <v>9785000337004</v>
      </c>
      <c r="H821" s="63">
        <v>155</v>
      </c>
      <c r="I821" s="71" t="s">
        <v>627</v>
      </c>
      <c r="J821" s="81">
        <v>100</v>
      </c>
      <c r="K821" s="103"/>
      <c r="L821" s="50">
        <f>K821*12.5/100</f>
        <v>0</v>
      </c>
      <c r="M821" s="50">
        <f t="shared" si="136"/>
        <v>0</v>
      </c>
    </row>
    <row r="822" spans="1:13" s="9" customFormat="1" ht="95.25" customHeight="1" x14ac:dyDescent="0.25">
      <c r="A822" s="5">
        <v>3</v>
      </c>
      <c r="B822" s="16"/>
      <c r="C822" s="24" t="s">
        <v>30</v>
      </c>
      <c r="D822" s="38" t="s">
        <v>80</v>
      </c>
      <c r="E822" s="27"/>
      <c r="F822" s="47" t="s">
        <v>934</v>
      </c>
      <c r="G822" s="144">
        <v>9785000336991</v>
      </c>
      <c r="H822" s="63">
        <v>155</v>
      </c>
      <c r="I822" s="71" t="s">
        <v>627</v>
      </c>
      <c r="J822" s="81">
        <v>100</v>
      </c>
      <c r="K822" s="103"/>
      <c r="L822" s="50">
        <f>K822*12.5/100</f>
        <v>0</v>
      </c>
      <c r="M822" s="50">
        <f t="shared" si="136"/>
        <v>0</v>
      </c>
    </row>
    <row r="823" spans="1:13" s="2" customFormat="1" ht="59.25" customHeight="1" x14ac:dyDescent="0.25">
      <c r="A823" s="283" t="s">
        <v>699</v>
      </c>
      <c r="B823" s="284"/>
      <c r="C823" s="284"/>
      <c r="D823" s="284"/>
      <c r="E823"/>
      <c r="F823" s="285" t="s">
        <v>700</v>
      </c>
      <c r="G823" s="285"/>
      <c r="H823" s="285"/>
      <c r="I823" s="285"/>
      <c r="J823" s="286"/>
      <c r="K823" s="112"/>
      <c r="L823" s="50"/>
      <c r="M823" s="50"/>
    </row>
    <row r="824" spans="1:13" s="2" customFormat="1" ht="111.75" customHeight="1" x14ac:dyDescent="0.25">
      <c r="A824" s="5">
        <v>1</v>
      </c>
      <c r="B824" s="13" t="s">
        <v>20</v>
      </c>
      <c r="C824" s="28"/>
      <c r="D824" s="38" t="s">
        <v>408</v>
      </c>
      <c r="E824" s="43" t="s">
        <v>552</v>
      </c>
      <c r="F824" s="47" t="s">
        <v>586</v>
      </c>
      <c r="G824" s="97">
        <v>9785912826856</v>
      </c>
      <c r="H824" s="64">
        <v>35</v>
      </c>
      <c r="I824" s="70" t="s">
        <v>628</v>
      </c>
      <c r="J824" s="81">
        <v>100</v>
      </c>
      <c r="K824" s="103"/>
      <c r="L824" s="50">
        <f t="shared" ref="L824:L845" si="138">K824*2.8/100</f>
        <v>0</v>
      </c>
      <c r="M824" s="50">
        <f t="shared" ref="M824:M845" si="139">TRUNC(K824/J824,0)*J824</f>
        <v>0</v>
      </c>
    </row>
    <row r="825" spans="1:13" s="2" customFormat="1" ht="111.75" customHeight="1" x14ac:dyDescent="0.25">
      <c r="A825" s="5">
        <f>A824+1</f>
        <v>2</v>
      </c>
      <c r="B825" s="13"/>
      <c r="C825" s="24" t="s">
        <v>30</v>
      </c>
      <c r="D825" s="38" t="s">
        <v>1088</v>
      </c>
      <c r="E825" s="46"/>
      <c r="F825" s="47" t="s">
        <v>586</v>
      </c>
      <c r="G825" s="97">
        <v>9785912823961</v>
      </c>
      <c r="H825" s="64">
        <v>35</v>
      </c>
      <c r="I825" s="70" t="s">
        <v>1097</v>
      </c>
      <c r="J825" s="81">
        <v>100</v>
      </c>
      <c r="K825" s="103"/>
      <c r="L825" s="50">
        <f t="shared" si="138"/>
        <v>0</v>
      </c>
      <c r="M825" s="50">
        <f t="shared" si="139"/>
        <v>0</v>
      </c>
    </row>
    <row r="826" spans="1:13" s="2" customFormat="1" ht="111.75" customHeight="1" x14ac:dyDescent="0.25">
      <c r="A826" s="5">
        <f>A825+1</f>
        <v>3</v>
      </c>
      <c r="B826" s="13" t="s">
        <v>20</v>
      </c>
      <c r="C826" s="24" t="s">
        <v>30</v>
      </c>
      <c r="D826" s="38" t="s">
        <v>411</v>
      </c>
      <c r="E826" s="43" t="s">
        <v>552</v>
      </c>
      <c r="F826" s="47" t="s">
        <v>586</v>
      </c>
      <c r="G826" s="97">
        <v>9785912823473</v>
      </c>
      <c r="H826" s="64">
        <v>35</v>
      </c>
      <c r="I826" s="70" t="s">
        <v>1097</v>
      </c>
      <c r="J826" s="81">
        <v>100</v>
      </c>
      <c r="K826" s="103"/>
      <c r="L826" s="50">
        <f t="shared" si="138"/>
        <v>0</v>
      </c>
      <c r="M826" s="50">
        <f t="shared" si="139"/>
        <v>0</v>
      </c>
    </row>
    <row r="827" spans="1:13" s="2" customFormat="1" ht="111.75" customHeight="1" x14ac:dyDescent="0.25">
      <c r="A827" s="5">
        <f t="shared" ref="A827:A845" si="140">A826+1</f>
        <v>4</v>
      </c>
      <c r="B827" s="13"/>
      <c r="C827" s="26"/>
      <c r="D827" s="38" t="s">
        <v>412</v>
      </c>
      <c r="E827" s="27"/>
      <c r="F827" s="47" t="s">
        <v>586</v>
      </c>
      <c r="G827" s="97">
        <v>9785912823978</v>
      </c>
      <c r="H827" s="64">
        <v>35</v>
      </c>
      <c r="I827" s="70" t="s">
        <v>628</v>
      </c>
      <c r="J827" s="81">
        <v>100</v>
      </c>
      <c r="K827" s="103"/>
      <c r="L827" s="50">
        <f t="shared" si="138"/>
        <v>0</v>
      </c>
      <c r="M827" s="50">
        <f t="shared" si="139"/>
        <v>0</v>
      </c>
    </row>
    <row r="828" spans="1:13" s="2" customFormat="1" ht="111.75" customHeight="1" x14ac:dyDescent="0.25">
      <c r="A828" s="5">
        <f t="shared" si="140"/>
        <v>5</v>
      </c>
      <c r="B828" s="13" t="s">
        <v>20</v>
      </c>
      <c r="C828" s="24" t="s">
        <v>30</v>
      </c>
      <c r="D828" s="38" t="s">
        <v>413</v>
      </c>
      <c r="E828" s="43" t="s">
        <v>552</v>
      </c>
      <c r="F828" s="47" t="s">
        <v>586</v>
      </c>
      <c r="G828" s="97">
        <v>9785912823985</v>
      </c>
      <c r="H828" s="64">
        <v>35</v>
      </c>
      <c r="I828" s="70" t="s">
        <v>629</v>
      </c>
      <c r="J828" s="81">
        <v>100</v>
      </c>
      <c r="K828" s="103"/>
      <c r="L828" s="50">
        <f t="shared" si="138"/>
        <v>0</v>
      </c>
      <c r="M828" s="50">
        <f t="shared" si="139"/>
        <v>0</v>
      </c>
    </row>
    <row r="829" spans="1:13" s="2" customFormat="1" ht="111.75" customHeight="1" x14ac:dyDescent="0.25">
      <c r="A829" s="5">
        <f t="shared" si="140"/>
        <v>6</v>
      </c>
      <c r="B829" s="13"/>
      <c r="C829" s="28"/>
      <c r="D829" s="38" t="s">
        <v>414</v>
      </c>
      <c r="E829" s="43" t="s">
        <v>552</v>
      </c>
      <c r="F829" s="47" t="s">
        <v>586</v>
      </c>
      <c r="G829" s="97">
        <v>9785912828485</v>
      </c>
      <c r="H829" s="64">
        <v>35</v>
      </c>
      <c r="I829" s="70" t="s">
        <v>628</v>
      </c>
      <c r="J829" s="81">
        <v>100</v>
      </c>
      <c r="K829" s="103"/>
      <c r="L829" s="50">
        <f t="shared" si="138"/>
        <v>0</v>
      </c>
      <c r="M829" s="50">
        <f t="shared" si="139"/>
        <v>0</v>
      </c>
    </row>
    <row r="830" spans="1:13" s="2" customFormat="1" ht="111.75" customHeight="1" x14ac:dyDescent="0.25">
      <c r="A830" s="5">
        <f t="shared" si="140"/>
        <v>7</v>
      </c>
      <c r="B830" s="13"/>
      <c r="C830" s="26"/>
      <c r="D830" s="38" t="s">
        <v>415</v>
      </c>
      <c r="E830" s="50"/>
      <c r="F830" s="47" t="s">
        <v>586</v>
      </c>
      <c r="G830" s="97">
        <v>9785912823992</v>
      </c>
      <c r="H830" s="64">
        <v>35</v>
      </c>
      <c r="I830" s="70" t="s">
        <v>628</v>
      </c>
      <c r="J830" s="81">
        <v>100</v>
      </c>
      <c r="K830" s="103"/>
      <c r="L830" s="50">
        <f t="shared" si="138"/>
        <v>0</v>
      </c>
      <c r="M830" s="50">
        <f t="shared" si="139"/>
        <v>0</v>
      </c>
    </row>
    <row r="831" spans="1:13" s="2" customFormat="1" ht="111.75" customHeight="1" x14ac:dyDescent="0.25">
      <c r="A831" s="5"/>
      <c r="B831" s="13"/>
      <c r="C831" s="24" t="s">
        <v>30</v>
      </c>
      <c r="D831" s="38" t="s">
        <v>1089</v>
      </c>
      <c r="E831" s="50"/>
      <c r="F831" s="47" t="s">
        <v>586</v>
      </c>
      <c r="G831" s="97">
        <v>9785912823497</v>
      </c>
      <c r="H831" s="64">
        <v>35</v>
      </c>
      <c r="I831" s="70" t="s">
        <v>1097</v>
      </c>
      <c r="J831" s="81">
        <v>100</v>
      </c>
      <c r="K831" s="103"/>
      <c r="L831" s="50">
        <f t="shared" si="138"/>
        <v>0</v>
      </c>
      <c r="M831" s="50">
        <f t="shared" si="139"/>
        <v>0</v>
      </c>
    </row>
    <row r="832" spans="1:13" s="2" customFormat="1" ht="111.75" customHeight="1" x14ac:dyDescent="0.25">
      <c r="A832" s="5">
        <f>A830+1</f>
        <v>8</v>
      </c>
      <c r="B832" s="13" t="s">
        <v>20</v>
      </c>
      <c r="C832" s="24" t="s">
        <v>30</v>
      </c>
      <c r="D832" s="38" t="s">
        <v>417</v>
      </c>
      <c r="E832" s="43" t="s">
        <v>552</v>
      </c>
      <c r="F832" s="47" t="s">
        <v>586</v>
      </c>
      <c r="G832" s="97">
        <v>9785912826849</v>
      </c>
      <c r="H832" s="64">
        <v>35</v>
      </c>
      <c r="I832" s="70" t="s">
        <v>629</v>
      </c>
      <c r="J832" s="81">
        <v>100</v>
      </c>
      <c r="K832" s="103"/>
      <c r="L832" s="50">
        <f t="shared" si="138"/>
        <v>0</v>
      </c>
      <c r="M832" s="50">
        <f t="shared" si="139"/>
        <v>0</v>
      </c>
    </row>
    <row r="833" spans="1:13" s="2" customFormat="1" ht="111.75" customHeight="1" x14ac:dyDescent="0.25">
      <c r="A833" s="5">
        <f t="shared" si="140"/>
        <v>9</v>
      </c>
      <c r="B833" s="13"/>
      <c r="C833" s="28"/>
      <c r="D833" s="38" t="s">
        <v>418</v>
      </c>
      <c r="E833" s="43" t="s">
        <v>552</v>
      </c>
      <c r="F833" s="47" t="s">
        <v>586</v>
      </c>
      <c r="G833" s="97">
        <v>9785912823633</v>
      </c>
      <c r="H833" s="64">
        <v>35</v>
      </c>
      <c r="I833" s="70" t="s">
        <v>628</v>
      </c>
      <c r="J833" s="81">
        <v>100</v>
      </c>
      <c r="K833" s="103"/>
      <c r="L833" s="50">
        <f t="shared" si="138"/>
        <v>0</v>
      </c>
      <c r="M833" s="50">
        <f t="shared" si="139"/>
        <v>0</v>
      </c>
    </row>
    <row r="834" spans="1:13" s="2" customFormat="1" ht="111.75" customHeight="1" x14ac:dyDescent="0.25">
      <c r="A834" s="5">
        <f t="shared" si="140"/>
        <v>10</v>
      </c>
      <c r="B834" s="13"/>
      <c r="C834" s="28"/>
      <c r="D834" s="38" t="s">
        <v>419</v>
      </c>
      <c r="E834" s="45"/>
      <c r="F834" s="47" t="s">
        <v>588</v>
      </c>
      <c r="G834" s="97">
        <v>9785912825859</v>
      </c>
      <c r="H834" s="64">
        <v>35</v>
      </c>
      <c r="I834" s="70" t="s">
        <v>628</v>
      </c>
      <c r="J834" s="81">
        <v>100</v>
      </c>
      <c r="K834" s="103"/>
      <c r="L834" s="50">
        <f t="shared" si="138"/>
        <v>0</v>
      </c>
      <c r="M834" s="50">
        <f t="shared" si="139"/>
        <v>0</v>
      </c>
    </row>
    <row r="835" spans="1:13" s="2" customFormat="1" ht="111.75" customHeight="1" x14ac:dyDescent="0.25">
      <c r="A835" s="5">
        <f t="shared" si="140"/>
        <v>11</v>
      </c>
      <c r="B835" s="13" t="s">
        <v>20</v>
      </c>
      <c r="C835" s="28"/>
      <c r="D835" s="38" t="s">
        <v>420</v>
      </c>
      <c r="E835" s="27"/>
      <c r="F835" s="47" t="s">
        <v>586</v>
      </c>
      <c r="G835" s="97">
        <v>9785912823626</v>
      </c>
      <c r="H835" s="64">
        <v>35</v>
      </c>
      <c r="I835" s="70" t="s">
        <v>628</v>
      </c>
      <c r="J835" s="81">
        <v>100</v>
      </c>
      <c r="K835" s="103"/>
      <c r="L835" s="50">
        <f t="shared" si="138"/>
        <v>0</v>
      </c>
      <c r="M835" s="50">
        <f t="shared" si="139"/>
        <v>0</v>
      </c>
    </row>
    <row r="836" spans="1:13" s="2" customFormat="1" ht="111.75" customHeight="1" x14ac:dyDescent="0.25">
      <c r="A836" s="5">
        <f t="shared" si="140"/>
        <v>12</v>
      </c>
      <c r="B836" s="13" t="s">
        <v>20</v>
      </c>
      <c r="C836" s="28"/>
      <c r="D836" s="38" t="s">
        <v>421</v>
      </c>
      <c r="E836" s="27"/>
      <c r="F836" s="47" t="s">
        <v>588</v>
      </c>
      <c r="G836" s="97">
        <v>9785912826863</v>
      </c>
      <c r="H836" s="64">
        <v>35</v>
      </c>
      <c r="I836" s="70" t="s">
        <v>628</v>
      </c>
      <c r="J836" s="81">
        <v>100</v>
      </c>
      <c r="K836" s="103"/>
      <c r="L836" s="50">
        <f t="shared" si="138"/>
        <v>0</v>
      </c>
      <c r="M836" s="50">
        <f t="shared" si="139"/>
        <v>0</v>
      </c>
    </row>
    <row r="837" spans="1:13" s="2" customFormat="1" ht="111.75" customHeight="1" x14ac:dyDescent="0.25">
      <c r="A837" s="5">
        <f t="shared" si="140"/>
        <v>13</v>
      </c>
      <c r="B837" s="13" t="s">
        <v>20</v>
      </c>
      <c r="C837" s="26"/>
      <c r="D837" s="38" t="s">
        <v>422</v>
      </c>
      <c r="E837" s="29"/>
      <c r="F837" s="47" t="s">
        <v>586</v>
      </c>
      <c r="G837" s="97">
        <v>9785912824111</v>
      </c>
      <c r="H837" s="64">
        <v>35</v>
      </c>
      <c r="I837" s="70"/>
      <c r="J837" s="81">
        <v>100</v>
      </c>
      <c r="K837" s="103"/>
      <c r="L837" s="50">
        <f t="shared" si="138"/>
        <v>0</v>
      </c>
      <c r="M837" s="50">
        <f t="shared" si="139"/>
        <v>0</v>
      </c>
    </row>
    <row r="838" spans="1:13" s="2" customFormat="1" ht="111.75" customHeight="1" x14ac:dyDescent="0.25">
      <c r="A838" s="5">
        <f t="shared" si="140"/>
        <v>14</v>
      </c>
      <c r="B838" s="13" t="s">
        <v>20</v>
      </c>
      <c r="C838" s="28"/>
      <c r="D838" s="38" t="s">
        <v>423</v>
      </c>
      <c r="E838" s="44"/>
      <c r="F838" s="47" t="s">
        <v>586</v>
      </c>
      <c r="G838" s="97">
        <v>9785912826924</v>
      </c>
      <c r="H838" s="64">
        <v>35</v>
      </c>
      <c r="I838" s="70" t="s">
        <v>628</v>
      </c>
      <c r="J838" s="81">
        <v>100</v>
      </c>
      <c r="K838" s="103"/>
      <c r="L838" s="50">
        <f t="shared" si="138"/>
        <v>0</v>
      </c>
      <c r="M838" s="50">
        <f t="shared" si="139"/>
        <v>0</v>
      </c>
    </row>
    <row r="839" spans="1:13" s="2" customFormat="1" ht="111.75" customHeight="1" x14ac:dyDescent="0.25">
      <c r="A839" s="5">
        <f t="shared" si="140"/>
        <v>15</v>
      </c>
      <c r="B839" s="13" t="s">
        <v>20</v>
      </c>
      <c r="C839" s="28"/>
      <c r="D839" s="38" t="s">
        <v>424</v>
      </c>
      <c r="E839" s="43" t="s">
        <v>552</v>
      </c>
      <c r="F839" s="47" t="s">
        <v>588</v>
      </c>
      <c r="G839" s="97">
        <v>9785912823602</v>
      </c>
      <c r="H839" s="64">
        <v>35</v>
      </c>
      <c r="I839" s="70" t="s">
        <v>628</v>
      </c>
      <c r="J839" s="81">
        <v>100</v>
      </c>
      <c r="K839" s="103"/>
      <c r="L839" s="50">
        <f t="shared" si="138"/>
        <v>0</v>
      </c>
      <c r="M839" s="50">
        <f t="shared" si="139"/>
        <v>0</v>
      </c>
    </row>
    <row r="840" spans="1:13" s="2" customFormat="1" ht="111.75" customHeight="1" x14ac:dyDescent="0.25">
      <c r="A840" s="5">
        <f t="shared" si="140"/>
        <v>16</v>
      </c>
      <c r="B840" s="13"/>
      <c r="C840" s="26"/>
      <c r="D840" s="38" t="s">
        <v>425</v>
      </c>
      <c r="E840" s="43" t="s">
        <v>552</v>
      </c>
      <c r="F840" s="47" t="s">
        <v>586</v>
      </c>
      <c r="G840" s="97">
        <v>9785912824128</v>
      </c>
      <c r="H840" s="64">
        <v>35</v>
      </c>
      <c r="I840" s="70" t="s">
        <v>628</v>
      </c>
      <c r="J840" s="81">
        <v>100</v>
      </c>
      <c r="K840" s="103"/>
      <c r="L840" s="50">
        <f t="shared" si="138"/>
        <v>0</v>
      </c>
      <c r="M840" s="50">
        <f t="shared" si="139"/>
        <v>0</v>
      </c>
    </row>
    <row r="841" spans="1:13" s="2" customFormat="1" ht="111.75" customHeight="1" x14ac:dyDescent="0.25">
      <c r="A841" s="5">
        <f t="shared" si="140"/>
        <v>17</v>
      </c>
      <c r="B841" s="13" t="s">
        <v>20</v>
      </c>
      <c r="C841" s="28"/>
      <c r="D841" s="38" t="s">
        <v>426</v>
      </c>
      <c r="E841" s="27"/>
      <c r="F841" s="47" t="s">
        <v>586</v>
      </c>
      <c r="G841" s="97">
        <v>9785912827525</v>
      </c>
      <c r="H841" s="64">
        <v>35</v>
      </c>
      <c r="I841" s="70" t="s">
        <v>628</v>
      </c>
      <c r="J841" s="81">
        <v>100</v>
      </c>
      <c r="K841" s="103"/>
      <c r="L841" s="50">
        <f t="shared" si="138"/>
        <v>0</v>
      </c>
      <c r="M841" s="50">
        <f t="shared" si="139"/>
        <v>0</v>
      </c>
    </row>
    <row r="842" spans="1:13" s="2" customFormat="1" ht="111.75" customHeight="1" x14ac:dyDescent="0.25">
      <c r="A842" s="5">
        <f t="shared" si="140"/>
        <v>18</v>
      </c>
      <c r="B842" s="13" t="s">
        <v>20</v>
      </c>
      <c r="C842" s="21"/>
      <c r="D842" s="38" t="s">
        <v>427</v>
      </c>
      <c r="E842" s="43" t="s">
        <v>552</v>
      </c>
      <c r="F842" s="47" t="s">
        <v>586</v>
      </c>
      <c r="G842" s="97">
        <v>9785912826832</v>
      </c>
      <c r="H842" s="64">
        <v>35</v>
      </c>
      <c r="I842" s="70" t="s">
        <v>630</v>
      </c>
      <c r="J842" s="81">
        <v>100</v>
      </c>
      <c r="K842" s="103"/>
      <c r="L842" s="50">
        <f t="shared" si="138"/>
        <v>0</v>
      </c>
      <c r="M842" s="50">
        <f t="shared" si="139"/>
        <v>0</v>
      </c>
    </row>
    <row r="843" spans="1:13" s="2" customFormat="1" ht="111.75" customHeight="1" x14ac:dyDescent="0.25">
      <c r="A843" s="5">
        <f t="shared" si="140"/>
        <v>19</v>
      </c>
      <c r="B843" s="13" t="s">
        <v>20</v>
      </c>
      <c r="C843" s="24" t="s">
        <v>30</v>
      </c>
      <c r="D843" s="38" t="s">
        <v>428</v>
      </c>
      <c r="E843" s="27"/>
      <c r="F843" s="47" t="s">
        <v>586</v>
      </c>
      <c r="G843" s="97">
        <v>9785912825866</v>
      </c>
      <c r="H843" s="64">
        <v>35</v>
      </c>
      <c r="I843" s="70" t="s">
        <v>629</v>
      </c>
      <c r="J843" s="81">
        <v>100</v>
      </c>
      <c r="K843" s="103"/>
      <c r="L843" s="50">
        <f t="shared" si="138"/>
        <v>0</v>
      </c>
      <c r="M843" s="50">
        <f t="shared" si="139"/>
        <v>0</v>
      </c>
    </row>
    <row r="844" spans="1:13" s="2" customFormat="1" ht="111.75" customHeight="1" x14ac:dyDescent="0.25">
      <c r="A844" s="5">
        <f t="shared" si="140"/>
        <v>20</v>
      </c>
      <c r="B844" s="13" t="s">
        <v>20</v>
      </c>
      <c r="C844" s="24" t="s">
        <v>30</v>
      </c>
      <c r="D844" s="38" t="s">
        <v>429</v>
      </c>
      <c r="E844" s="43" t="s">
        <v>552</v>
      </c>
      <c r="F844" s="47" t="s">
        <v>586</v>
      </c>
      <c r="G844" s="97">
        <v>9785912823619</v>
      </c>
      <c r="H844" s="64">
        <v>35</v>
      </c>
      <c r="I844" s="70" t="s">
        <v>1097</v>
      </c>
      <c r="J844" s="81">
        <v>100</v>
      </c>
      <c r="K844" s="103"/>
      <c r="L844" s="50">
        <f t="shared" si="138"/>
        <v>0</v>
      </c>
      <c r="M844" s="50">
        <f t="shared" si="139"/>
        <v>0</v>
      </c>
    </row>
    <row r="845" spans="1:13" s="2" customFormat="1" ht="111.75" customHeight="1" x14ac:dyDescent="0.25">
      <c r="A845" s="5">
        <f t="shared" si="140"/>
        <v>21</v>
      </c>
      <c r="B845" s="13" t="s">
        <v>20</v>
      </c>
      <c r="C845" s="24" t="s">
        <v>30</v>
      </c>
      <c r="D845" s="38" t="s">
        <v>430</v>
      </c>
      <c r="E845" s="43" t="s">
        <v>552</v>
      </c>
      <c r="F845" s="47" t="s">
        <v>586</v>
      </c>
      <c r="G845" s="97">
        <v>9785912824135</v>
      </c>
      <c r="H845" s="64">
        <v>35</v>
      </c>
      <c r="I845" s="70" t="s">
        <v>629</v>
      </c>
      <c r="J845" s="81">
        <v>100</v>
      </c>
      <c r="K845" s="103"/>
      <c r="L845" s="50">
        <f t="shared" si="138"/>
        <v>0</v>
      </c>
      <c r="M845" s="50">
        <f t="shared" si="139"/>
        <v>0</v>
      </c>
    </row>
    <row r="846" spans="1:13" s="2" customFormat="1" ht="66" customHeight="1" x14ac:dyDescent="0.25">
      <c r="A846" s="283" t="s">
        <v>701</v>
      </c>
      <c r="B846" s="284"/>
      <c r="C846" s="284"/>
      <c r="D846" s="284"/>
      <c r="E846" s="100"/>
      <c r="F846" s="285" t="s">
        <v>702</v>
      </c>
      <c r="G846" s="285"/>
      <c r="H846" s="285"/>
      <c r="I846" s="285"/>
      <c r="J846" s="286"/>
      <c r="K846" s="91"/>
      <c r="L846" s="50"/>
      <c r="M846" s="50"/>
    </row>
    <row r="847" spans="1:13" s="2" customFormat="1" ht="111.75" customHeight="1" x14ac:dyDescent="0.25">
      <c r="A847" s="5">
        <v>1</v>
      </c>
      <c r="B847" s="13" t="s">
        <v>21</v>
      </c>
      <c r="C847" s="23"/>
      <c r="D847" s="35" t="s">
        <v>432</v>
      </c>
      <c r="E847" s="27"/>
      <c r="F847" s="47" t="s">
        <v>589</v>
      </c>
      <c r="G847" s="97">
        <v>9785000335819</v>
      </c>
      <c r="H847" s="64">
        <v>29</v>
      </c>
      <c r="I847" s="70" t="s">
        <v>631</v>
      </c>
      <c r="J847" s="81">
        <v>100</v>
      </c>
      <c r="K847" s="103"/>
      <c r="L847" s="50">
        <f t="shared" ref="L847:L857" si="141">K847*2.4/100</f>
        <v>0</v>
      </c>
      <c r="M847" s="50">
        <f t="shared" ref="M847:M857" si="142">TRUNC(K847/J847,0)*J847</f>
        <v>0</v>
      </c>
    </row>
    <row r="848" spans="1:13" s="2" customFormat="1" ht="111.75" customHeight="1" x14ac:dyDescent="0.25">
      <c r="A848" s="5">
        <f>A847+1</f>
        <v>2</v>
      </c>
      <c r="B848" s="13" t="s">
        <v>21</v>
      </c>
      <c r="C848" s="23"/>
      <c r="D848" s="35" t="s">
        <v>419</v>
      </c>
      <c r="E848" s="43" t="s">
        <v>552</v>
      </c>
      <c r="F848" s="47" t="s">
        <v>589</v>
      </c>
      <c r="G848" s="97">
        <v>9785000335796</v>
      </c>
      <c r="H848" s="64">
        <v>29</v>
      </c>
      <c r="I848" s="70" t="s">
        <v>631</v>
      </c>
      <c r="J848" s="81">
        <v>100</v>
      </c>
      <c r="K848" s="103"/>
      <c r="L848" s="50">
        <f t="shared" si="141"/>
        <v>0</v>
      </c>
      <c r="M848" s="50">
        <f t="shared" si="142"/>
        <v>0</v>
      </c>
    </row>
    <row r="849" spans="1:13" s="2" customFormat="1" ht="111.75" customHeight="1" x14ac:dyDescent="0.25">
      <c r="A849" s="5">
        <f t="shared" ref="A849:A857" si="143">A848+1</f>
        <v>3</v>
      </c>
      <c r="B849" s="13"/>
      <c r="C849" s="23"/>
      <c r="D849" s="35" t="s">
        <v>433</v>
      </c>
      <c r="E849" s="22"/>
      <c r="F849" s="47" t="s">
        <v>589</v>
      </c>
      <c r="G849" s="97">
        <v>9785000335826</v>
      </c>
      <c r="H849" s="64">
        <v>29</v>
      </c>
      <c r="I849" s="70" t="s">
        <v>631</v>
      </c>
      <c r="J849" s="81">
        <v>100</v>
      </c>
      <c r="K849" s="103"/>
      <c r="L849" s="50">
        <f t="shared" si="141"/>
        <v>0</v>
      </c>
      <c r="M849" s="50">
        <f t="shared" si="142"/>
        <v>0</v>
      </c>
    </row>
    <row r="850" spans="1:13" s="2" customFormat="1" ht="111.75" customHeight="1" x14ac:dyDescent="0.25">
      <c r="A850" s="5">
        <f t="shared" si="143"/>
        <v>4</v>
      </c>
      <c r="B850" s="13"/>
      <c r="C850" s="138"/>
      <c r="D850" s="35" t="s">
        <v>434</v>
      </c>
      <c r="E850" s="22"/>
      <c r="F850" s="47" t="s">
        <v>589</v>
      </c>
      <c r="G850" s="97">
        <v>9785000337394</v>
      </c>
      <c r="H850" s="64">
        <v>29</v>
      </c>
      <c r="I850" s="70" t="s">
        <v>628</v>
      </c>
      <c r="J850" s="81">
        <v>100</v>
      </c>
      <c r="K850" s="103"/>
      <c r="L850" s="50">
        <f t="shared" si="141"/>
        <v>0</v>
      </c>
      <c r="M850" s="50">
        <f t="shared" si="142"/>
        <v>0</v>
      </c>
    </row>
    <row r="851" spans="1:13" s="2" customFormat="1" ht="111.75" customHeight="1" x14ac:dyDescent="0.25">
      <c r="A851" s="5">
        <f t="shared" si="143"/>
        <v>5</v>
      </c>
      <c r="B851" s="13" t="s">
        <v>21</v>
      </c>
      <c r="C851" s="23"/>
      <c r="D851" s="35" t="s">
        <v>435</v>
      </c>
      <c r="E851" s="22"/>
      <c r="F851" s="47" t="s">
        <v>589</v>
      </c>
      <c r="G851" s="97">
        <v>9785000335857</v>
      </c>
      <c r="H851" s="64">
        <v>29</v>
      </c>
      <c r="I851" s="70" t="s">
        <v>631</v>
      </c>
      <c r="J851" s="81">
        <v>100</v>
      </c>
      <c r="K851" s="103"/>
      <c r="L851" s="50">
        <f t="shared" si="141"/>
        <v>0</v>
      </c>
      <c r="M851" s="50">
        <f t="shared" si="142"/>
        <v>0</v>
      </c>
    </row>
    <row r="852" spans="1:13" s="2" customFormat="1" ht="111.75" customHeight="1" x14ac:dyDescent="0.25">
      <c r="A852" s="5">
        <f t="shared" si="143"/>
        <v>6</v>
      </c>
      <c r="B852" s="13"/>
      <c r="C852" s="138"/>
      <c r="D852" s="35" t="s">
        <v>436</v>
      </c>
      <c r="E852" s="22"/>
      <c r="F852" s="47" t="s">
        <v>589</v>
      </c>
      <c r="G852" s="97">
        <v>9785000337400</v>
      </c>
      <c r="H852" s="64">
        <v>29</v>
      </c>
      <c r="I852" s="70" t="s">
        <v>628</v>
      </c>
      <c r="J852" s="81">
        <v>100</v>
      </c>
      <c r="K852" s="103"/>
      <c r="L852" s="50">
        <f t="shared" si="141"/>
        <v>0</v>
      </c>
      <c r="M852" s="50">
        <f t="shared" si="142"/>
        <v>0</v>
      </c>
    </row>
    <row r="853" spans="1:13" s="2" customFormat="1" ht="111.75" customHeight="1" x14ac:dyDescent="0.25">
      <c r="A853" s="5">
        <f t="shared" si="143"/>
        <v>7</v>
      </c>
      <c r="B853" s="13"/>
      <c r="C853" s="138"/>
      <c r="D853" s="35" t="s">
        <v>437</v>
      </c>
      <c r="E853" s="22"/>
      <c r="F853" s="47" t="s">
        <v>589</v>
      </c>
      <c r="G853" s="97">
        <v>9785000337417</v>
      </c>
      <c r="H853" s="64">
        <v>29</v>
      </c>
      <c r="I853" s="70" t="s">
        <v>628</v>
      </c>
      <c r="J853" s="81">
        <v>100</v>
      </c>
      <c r="K853" s="103"/>
      <c r="L853" s="50">
        <f t="shared" si="141"/>
        <v>0</v>
      </c>
      <c r="M853" s="50">
        <f t="shared" si="142"/>
        <v>0</v>
      </c>
    </row>
    <row r="854" spans="1:13" s="2" customFormat="1" ht="111.75" customHeight="1" x14ac:dyDescent="0.25">
      <c r="A854" s="5">
        <f t="shared" si="143"/>
        <v>8</v>
      </c>
      <c r="B854" s="13" t="s">
        <v>21</v>
      </c>
      <c r="C854" s="26" t="s">
        <v>31</v>
      </c>
      <c r="D854" s="35" t="s">
        <v>438</v>
      </c>
      <c r="E854" s="27"/>
      <c r="F854" s="47" t="s">
        <v>589</v>
      </c>
      <c r="G854" s="97">
        <v>9785000335833</v>
      </c>
      <c r="H854" s="64">
        <v>29</v>
      </c>
      <c r="I854" s="70" t="s">
        <v>631</v>
      </c>
      <c r="J854" s="81">
        <v>100</v>
      </c>
      <c r="K854" s="103"/>
      <c r="L854" s="50">
        <f t="shared" si="141"/>
        <v>0</v>
      </c>
      <c r="M854" s="50">
        <f t="shared" si="142"/>
        <v>0</v>
      </c>
    </row>
    <row r="855" spans="1:13" s="2" customFormat="1" ht="111.75" customHeight="1" x14ac:dyDescent="0.25">
      <c r="A855" s="5">
        <f t="shared" si="143"/>
        <v>9</v>
      </c>
      <c r="B855" s="13" t="s">
        <v>21</v>
      </c>
      <c r="C855" s="23"/>
      <c r="D855" s="35" t="s">
        <v>439</v>
      </c>
      <c r="E855" s="45"/>
      <c r="F855" s="47" t="s">
        <v>589</v>
      </c>
      <c r="G855" s="97">
        <v>9785000335840</v>
      </c>
      <c r="H855" s="64">
        <v>29</v>
      </c>
      <c r="I855" s="70" t="s">
        <v>631</v>
      </c>
      <c r="J855" s="81">
        <v>100</v>
      </c>
      <c r="K855" s="103"/>
      <c r="L855" s="50">
        <f t="shared" si="141"/>
        <v>0</v>
      </c>
      <c r="M855" s="50">
        <f t="shared" si="142"/>
        <v>0</v>
      </c>
    </row>
    <row r="856" spans="1:13" s="9" customFormat="1" ht="111.75" customHeight="1" x14ac:dyDescent="0.25">
      <c r="A856" s="5">
        <f t="shared" si="143"/>
        <v>10</v>
      </c>
      <c r="B856" s="13"/>
      <c r="C856" s="138"/>
      <c r="D856" s="35" t="s">
        <v>440</v>
      </c>
      <c r="E856" s="45"/>
      <c r="F856" s="47" t="s">
        <v>589</v>
      </c>
      <c r="G856" s="97">
        <v>9785000337424</v>
      </c>
      <c r="H856" s="64">
        <v>29</v>
      </c>
      <c r="I856" s="70" t="s">
        <v>628</v>
      </c>
      <c r="J856" s="81">
        <v>100</v>
      </c>
      <c r="K856" s="103"/>
      <c r="L856" s="50">
        <f t="shared" si="141"/>
        <v>0</v>
      </c>
      <c r="M856" s="50">
        <f t="shared" si="142"/>
        <v>0</v>
      </c>
    </row>
    <row r="857" spans="1:13" s="9" customFormat="1" ht="111.75" customHeight="1" x14ac:dyDescent="0.25">
      <c r="A857" s="5">
        <f t="shared" si="143"/>
        <v>11</v>
      </c>
      <c r="B857" s="13" t="s">
        <v>21</v>
      </c>
      <c r="C857" s="138"/>
      <c r="D857" s="35" t="s">
        <v>441</v>
      </c>
      <c r="E857" s="45"/>
      <c r="F857" s="47" t="s">
        <v>589</v>
      </c>
      <c r="G857" s="97">
        <v>9785000335789</v>
      </c>
      <c r="H857" s="64">
        <v>29</v>
      </c>
      <c r="I857" s="70" t="s">
        <v>631</v>
      </c>
      <c r="J857" s="81">
        <v>100</v>
      </c>
      <c r="K857" s="103"/>
      <c r="L857" s="50">
        <f t="shared" si="141"/>
        <v>0</v>
      </c>
      <c r="M857" s="50">
        <f t="shared" si="142"/>
        <v>0</v>
      </c>
    </row>
    <row r="858" spans="1:13" s="2" customFormat="1" ht="45" customHeight="1" x14ac:dyDescent="0.25">
      <c r="A858" s="9"/>
      <c r="B858" s="9"/>
      <c r="C858" s="9"/>
      <c r="D858" s="38"/>
      <c r="E858" s="100"/>
      <c r="F858" s="285" t="s">
        <v>1079</v>
      </c>
      <c r="G858" s="285"/>
      <c r="H858" s="285"/>
      <c r="I858" s="285"/>
      <c r="J858" s="286"/>
      <c r="K858" s="91"/>
      <c r="L858" s="50"/>
      <c r="M858" s="50"/>
    </row>
    <row r="859" spans="1:13" s="2" customFormat="1" ht="111.75" customHeight="1" x14ac:dyDescent="0.25">
      <c r="A859" s="5">
        <f>A857+1</f>
        <v>12</v>
      </c>
      <c r="B859" s="13" t="s">
        <v>21</v>
      </c>
      <c r="C859" s="23"/>
      <c r="D859" s="35" t="s">
        <v>409</v>
      </c>
      <c r="F859" s="47" t="s">
        <v>589</v>
      </c>
      <c r="G859" s="97">
        <v>9785912827488</v>
      </c>
      <c r="H859" s="64">
        <v>26</v>
      </c>
      <c r="I859" s="70"/>
      <c r="J859" s="81">
        <v>100</v>
      </c>
      <c r="K859" s="103"/>
      <c r="L859" s="50">
        <f t="shared" ref="L859:L864" si="144">K859*2.2/100</f>
        <v>0</v>
      </c>
      <c r="M859" s="50">
        <f>TRUNC(K859/J859,0)*J859</f>
        <v>0</v>
      </c>
    </row>
    <row r="860" spans="1:13" s="2" customFormat="1" ht="111.75" customHeight="1" x14ac:dyDescent="0.25">
      <c r="A860" s="5">
        <f t="shared" ref="A860" si="145">A859+1</f>
        <v>13</v>
      </c>
      <c r="B860" s="13" t="s">
        <v>21</v>
      </c>
      <c r="C860" s="24" t="s">
        <v>30</v>
      </c>
      <c r="D860" s="35" t="s">
        <v>410</v>
      </c>
      <c r="E860" s="22"/>
      <c r="F860" s="47" t="s">
        <v>586</v>
      </c>
      <c r="G860" s="97">
        <v>9785912828188</v>
      </c>
      <c r="H860" s="64">
        <v>26</v>
      </c>
      <c r="I860" s="70" t="s">
        <v>829</v>
      </c>
      <c r="J860" s="81">
        <v>100</v>
      </c>
      <c r="K860" s="103"/>
      <c r="L860" s="50">
        <f t="shared" si="144"/>
        <v>0</v>
      </c>
      <c r="M860" s="50">
        <f>TRUNC(K860/J860,0)*J860</f>
        <v>0</v>
      </c>
    </row>
    <row r="861" spans="1:13" s="2" customFormat="1" ht="111.75" customHeight="1" x14ac:dyDescent="0.25">
      <c r="A861" s="5">
        <f>A860+1</f>
        <v>14</v>
      </c>
      <c r="B861" s="13"/>
      <c r="C861" s="24" t="s">
        <v>30</v>
      </c>
      <c r="D861" s="35" t="s">
        <v>417</v>
      </c>
      <c r="E861" s="194"/>
      <c r="F861" s="47" t="s">
        <v>589</v>
      </c>
      <c r="G861" s="97">
        <v>9785912824081</v>
      </c>
      <c r="H861" s="64">
        <v>26</v>
      </c>
      <c r="I861" s="70" t="s">
        <v>1178</v>
      </c>
      <c r="J861" s="81">
        <v>100</v>
      </c>
      <c r="K861" s="103"/>
      <c r="L861" s="50">
        <f t="shared" si="144"/>
        <v>0</v>
      </c>
      <c r="M861" s="50">
        <f>TRUNC(K861/J861,0)*J861</f>
        <v>0</v>
      </c>
    </row>
    <row r="862" spans="1:13" s="2" customFormat="1" ht="111.75" customHeight="1" x14ac:dyDescent="0.25">
      <c r="A862" s="5">
        <f t="shared" ref="A862:A876" si="146">A861+1</f>
        <v>15</v>
      </c>
      <c r="B862" s="13" t="s">
        <v>21</v>
      </c>
      <c r="C862" s="98" t="s">
        <v>29</v>
      </c>
      <c r="D862" s="35" t="s">
        <v>420</v>
      </c>
      <c r="F862" s="47" t="s">
        <v>589</v>
      </c>
      <c r="G862" s="97">
        <v>9785912827495</v>
      </c>
      <c r="H862" s="64">
        <v>26</v>
      </c>
      <c r="I862" s="70"/>
      <c r="J862" s="81">
        <v>100</v>
      </c>
      <c r="K862" s="103"/>
      <c r="L862" s="50">
        <f t="shared" si="144"/>
        <v>0</v>
      </c>
      <c r="M862" s="50">
        <f>TRUNC(K862/J862,0)*J862</f>
        <v>0</v>
      </c>
    </row>
    <row r="863" spans="1:13" s="2" customFormat="1" ht="111.75" customHeight="1" x14ac:dyDescent="0.25">
      <c r="A863" s="5">
        <f t="shared" si="146"/>
        <v>16</v>
      </c>
      <c r="B863" s="13"/>
      <c r="C863" s="23"/>
      <c r="D863" s="35" t="s">
        <v>421</v>
      </c>
      <c r="F863" s="47" t="s">
        <v>589</v>
      </c>
      <c r="G863" s="97">
        <v>9785912828164</v>
      </c>
      <c r="H863" s="64">
        <v>26</v>
      </c>
      <c r="I863" s="70"/>
      <c r="J863" s="81">
        <v>100</v>
      </c>
      <c r="K863" s="103"/>
      <c r="L863" s="50">
        <f t="shared" si="144"/>
        <v>0</v>
      </c>
      <c r="M863" s="50"/>
    </row>
    <row r="864" spans="1:13" s="2" customFormat="1" ht="111.75" customHeight="1" x14ac:dyDescent="0.25">
      <c r="A864" s="5">
        <f t="shared" si="146"/>
        <v>17</v>
      </c>
      <c r="B864" s="13" t="s">
        <v>21</v>
      </c>
      <c r="C864" s="23"/>
      <c r="D864" s="35" t="s">
        <v>445</v>
      </c>
      <c r="E864" s="45"/>
      <c r="F864" s="47" t="s">
        <v>586</v>
      </c>
      <c r="G864" s="97">
        <v>9785912824012</v>
      </c>
      <c r="H864" s="64">
        <v>26</v>
      </c>
      <c r="I864" s="70"/>
      <c r="J864" s="81">
        <v>100</v>
      </c>
      <c r="K864" s="103"/>
      <c r="L864" s="50">
        <f t="shared" si="144"/>
        <v>0</v>
      </c>
      <c r="M864" s="50">
        <f>TRUNC(K864/J864,0)*J864</f>
        <v>0</v>
      </c>
    </row>
    <row r="865" spans="1:13" s="2" customFormat="1" ht="111.75" customHeight="1" x14ac:dyDescent="0.25">
      <c r="A865" s="5">
        <f t="shared" si="146"/>
        <v>18</v>
      </c>
      <c r="B865" s="13"/>
      <c r="C865" s="24" t="s">
        <v>30</v>
      </c>
      <c r="D865" s="35" t="s">
        <v>426</v>
      </c>
      <c r="E865" s="22"/>
      <c r="F865" s="47" t="s">
        <v>589</v>
      </c>
      <c r="G865" s="97">
        <v>9785912822360</v>
      </c>
      <c r="H865" s="64">
        <v>26</v>
      </c>
      <c r="I865" s="70" t="s">
        <v>1178</v>
      </c>
      <c r="J865" s="81">
        <v>100</v>
      </c>
      <c r="K865" s="103"/>
      <c r="L865" s="50">
        <f>K1098*2.2/100</f>
        <v>0</v>
      </c>
      <c r="M865" s="50"/>
    </row>
    <row r="866" spans="1:13" s="2" customFormat="1" ht="111.75" customHeight="1" x14ac:dyDescent="0.25">
      <c r="A866" s="5">
        <f t="shared" si="146"/>
        <v>19</v>
      </c>
      <c r="B866" s="13"/>
      <c r="C866" s="28"/>
      <c r="D866" s="35" t="s">
        <v>447</v>
      </c>
      <c r="E866" s="43" t="s">
        <v>552</v>
      </c>
      <c r="F866" s="47" t="s">
        <v>589</v>
      </c>
      <c r="G866" s="97">
        <v>9785912822377</v>
      </c>
      <c r="H866" s="64">
        <v>26</v>
      </c>
      <c r="I866" s="70" t="s">
        <v>628</v>
      </c>
      <c r="J866" s="81">
        <v>100</v>
      </c>
      <c r="K866" s="103"/>
      <c r="L866" s="50">
        <f t="shared" ref="L866:L876" si="147">K866*2.2/100</f>
        <v>0</v>
      </c>
      <c r="M866" s="50">
        <f>TRUNC(K866/J866,0)*J866</f>
        <v>0</v>
      </c>
    </row>
    <row r="867" spans="1:13" s="2" customFormat="1" ht="111.75" customHeight="1" x14ac:dyDescent="0.25">
      <c r="A867" s="5">
        <f t="shared" si="146"/>
        <v>20</v>
      </c>
      <c r="B867" s="13" t="s">
        <v>21</v>
      </c>
      <c r="C867" s="23"/>
      <c r="D867" s="35" t="s">
        <v>428</v>
      </c>
      <c r="E867" s="22"/>
      <c r="F867" s="47" t="s">
        <v>588</v>
      </c>
      <c r="G867" s="97">
        <v>9785912824234</v>
      </c>
      <c r="H867" s="64">
        <v>26</v>
      </c>
      <c r="I867" s="70"/>
      <c r="J867" s="81">
        <v>100</v>
      </c>
      <c r="K867" s="103"/>
      <c r="L867" s="50">
        <f t="shared" si="147"/>
        <v>0</v>
      </c>
      <c r="M867" s="50">
        <f>TRUNC(K867/J867,0)*J867</f>
        <v>0</v>
      </c>
    </row>
    <row r="868" spans="1:13" s="2" customFormat="1" ht="111.75" customHeight="1" x14ac:dyDescent="0.25">
      <c r="A868" s="5">
        <f t="shared" si="146"/>
        <v>21</v>
      </c>
      <c r="B868" s="13" t="s">
        <v>21</v>
      </c>
      <c r="C868" s="24" t="s">
        <v>30</v>
      </c>
      <c r="D868" s="40" t="s">
        <v>935</v>
      </c>
      <c r="E868" s="43" t="s">
        <v>552</v>
      </c>
      <c r="F868" s="48" t="s">
        <v>1150</v>
      </c>
      <c r="G868" s="97">
        <v>9785000334980</v>
      </c>
      <c r="H868" s="64">
        <v>26</v>
      </c>
      <c r="I868" s="70" t="s">
        <v>829</v>
      </c>
      <c r="J868" s="81">
        <v>100</v>
      </c>
      <c r="K868" s="103"/>
      <c r="L868" s="50">
        <f t="shared" si="147"/>
        <v>0</v>
      </c>
      <c r="M868" s="50">
        <f>TRUNC(K868/J868,0)*J868</f>
        <v>0</v>
      </c>
    </row>
    <row r="869" spans="1:13" s="2" customFormat="1" ht="111.75" customHeight="1" x14ac:dyDescent="0.25">
      <c r="A869" s="5">
        <f t="shared" si="146"/>
        <v>22</v>
      </c>
      <c r="B869" s="13" t="s">
        <v>21</v>
      </c>
      <c r="C869" s="24" t="s">
        <v>30</v>
      </c>
      <c r="D869" s="40" t="s">
        <v>448</v>
      </c>
      <c r="E869" s="43" t="s">
        <v>552</v>
      </c>
      <c r="F869" s="47" t="s">
        <v>589</v>
      </c>
      <c r="G869" s="97">
        <v>9785000334997</v>
      </c>
      <c r="H869" s="64">
        <v>26</v>
      </c>
      <c r="I869" s="70" t="s">
        <v>1163</v>
      </c>
      <c r="J869" s="81">
        <v>100</v>
      </c>
      <c r="K869" s="103"/>
      <c r="L869" s="50">
        <f t="shared" si="147"/>
        <v>0</v>
      </c>
      <c r="M869" s="50">
        <f>TRUNC(K869/J869,0)*J869</f>
        <v>0</v>
      </c>
    </row>
    <row r="870" spans="1:13" s="2" customFormat="1" ht="111.75" customHeight="1" x14ac:dyDescent="0.25">
      <c r="A870" s="5">
        <f t="shared" si="146"/>
        <v>23</v>
      </c>
      <c r="B870" s="13"/>
      <c r="C870" s="24" t="s">
        <v>30</v>
      </c>
      <c r="D870" s="40" t="s">
        <v>449</v>
      </c>
      <c r="E870" s="43" t="s">
        <v>552</v>
      </c>
      <c r="F870" s="47" t="s">
        <v>589</v>
      </c>
      <c r="G870" s="97">
        <v>9785000335253</v>
      </c>
      <c r="H870" s="64">
        <v>26</v>
      </c>
      <c r="I870" s="70" t="s">
        <v>627</v>
      </c>
      <c r="J870" s="81">
        <v>100</v>
      </c>
      <c r="K870" s="103"/>
      <c r="L870" s="50">
        <f t="shared" si="147"/>
        <v>0</v>
      </c>
      <c r="M870" s="50">
        <f>TRUNC(K870/J870,0)*J870</f>
        <v>0</v>
      </c>
    </row>
    <row r="871" spans="1:13" s="2" customFormat="1" ht="111.75" customHeight="1" x14ac:dyDescent="0.25">
      <c r="A871" s="5">
        <f t="shared" si="146"/>
        <v>24</v>
      </c>
      <c r="B871" s="13"/>
      <c r="C871" s="24" t="s">
        <v>30</v>
      </c>
      <c r="D871" s="40" t="s">
        <v>1141</v>
      </c>
      <c r="E871" s="43" t="s">
        <v>552</v>
      </c>
      <c r="F871" s="47"/>
      <c r="G871" s="97">
        <v>9785912824371</v>
      </c>
      <c r="H871" s="64">
        <v>26</v>
      </c>
      <c r="I871" s="70" t="s">
        <v>1163</v>
      </c>
      <c r="J871" s="81">
        <v>100</v>
      </c>
      <c r="K871" s="103"/>
      <c r="L871" s="50">
        <f t="shared" si="147"/>
        <v>0</v>
      </c>
      <c r="M871" s="50"/>
    </row>
    <row r="872" spans="1:13" s="2" customFormat="1" ht="111.75" customHeight="1" x14ac:dyDescent="0.25">
      <c r="A872" s="5">
        <f t="shared" si="146"/>
        <v>25</v>
      </c>
      <c r="B872" s="13" t="s">
        <v>21</v>
      </c>
      <c r="C872" s="24" t="s">
        <v>30</v>
      </c>
      <c r="D872" s="40" t="s">
        <v>1142</v>
      </c>
      <c r="E872" s="43" t="s">
        <v>552</v>
      </c>
      <c r="F872" s="47" t="s">
        <v>589</v>
      </c>
      <c r="G872" s="97">
        <v>9785912824388</v>
      </c>
      <c r="H872" s="64">
        <v>26</v>
      </c>
      <c r="I872" s="70" t="s">
        <v>829</v>
      </c>
      <c r="J872" s="81">
        <v>100</v>
      </c>
      <c r="K872" s="103"/>
      <c r="L872" s="50">
        <f t="shared" si="147"/>
        <v>0</v>
      </c>
      <c r="M872" s="50">
        <f>TRUNC(K872/J872,0)*J872</f>
        <v>0</v>
      </c>
    </row>
    <row r="873" spans="1:13" s="2" customFormat="1" ht="111.75" customHeight="1" x14ac:dyDescent="0.25">
      <c r="A873" s="5">
        <f t="shared" si="146"/>
        <v>26</v>
      </c>
      <c r="B873" s="13" t="s">
        <v>21</v>
      </c>
      <c r="C873" s="24" t="s">
        <v>30</v>
      </c>
      <c r="D873" s="40" t="s">
        <v>450</v>
      </c>
      <c r="E873" s="43" t="s">
        <v>552</v>
      </c>
      <c r="F873" s="47" t="s">
        <v>589</v>
      </c>
      <c r="G873" s="97">
        <v>9785912825620</v>
      </c>
      <c r="H873" s="64">
        <v>26</v>
      </c>
      <c r="I873" s="70" t="s">
        <v>1163</v>
      </c>
      <c r="J873" s="81">
        <v>100</v>
      </c>
      <c r="K873" s="103"/>
      <c r="L873" s="50">
        <f t="shared" si="147"/>
        <v>0</v>
      </c>
      <c r="M873" s="50">
        <f>TRUNC(K873/J873,0)*J873</f>
        <v>0</v>
      </c>
    </row>
    <row r="874" spans="1:13" s="2" customFormat="1" ht="111.75" customHeight="1" x14ac:dyDescent="0.25">
      <c r="A874" s="5">
        <f t="shared" si="146"/>
        <v>27</v>
      </c>
      <c r="B874" s="13" t="s">
        <v>21</v>
      </c>
      <c r="C874" s="24" t="s">
        <v>30</v>
      </c>
      <c r="D874" s="40" t="s">
        <v>451</v>
      </c>
      <c r="E874" s="43" t="s">
        <v>552</v>
      </c>
      <c r="F874" s="47" t="s">
        <v>589</v>
      </c>
      <c r="G874" s="97">
        <v>9785912824395</v>
      </c>
      <c r="H874" s="64">
        <v>26</v>
      </c>
      <c r="I874" s="70" t="s">
        <v>829</v>
      </c>
      <c r="J874" s="81">
        <v>100</v>
      </c>
      <c r="K874" s="103"/>
      <c r="L874" s="50">
        <f t="shared" si="147"/>
        <v>0</v>
      </c>
      <c r="M874" s="50">
        <f>TRUNC(K874/J874,0)*J874</f>
        <v>0</v>
      </c>
    </row>
    <row r="875" spans="1:13" s="9" customFormat="1" ht="111.75" customHeight="1" x14ac:dyDescent="0.25">
      <c r="A875" s="5">
        <f t="shared" si="146"/>
        <v>28</v>
      </c>
      <c r="B875" s="13"/>
      <c r="C875" s="24" t="s">
        <v>30</v>
      </c>
      <c r="D875" s="40" t="s">
        <v>452</v>
      </c>
      <c r="E875" s="43" t="s">
        <v>552</v>
      </c>
      <c r="F875" s="47" t="s">
        <v>589</v>
      </c>
      <c r="G875" s="97">
        <v>9785912826160</v>
      </c>
      <c r="H875" s="64">
        <v>26</v>
      </c>
      <c r="I875" s="70" t="s">
        <v>1163</v>
      </c>
      <c r="J875" s="81">
        <v>100</v>
      </c>
      <c r="K875" s="103"/>
      <c r="L875" s="50">
        <f t="shared" si="147"/>
        <v>0</v>
      </c>
      <c r="M875" s="50">
        <f>TRUNC(K875/J875,0)*J875</f>
        <v>0</v>
      </c>
    </row>
    <row r="876" spans="1:13" s="9" customFormat="1" ht="111.75" customHeight="1" x14ac:dyDescent="0.25">
      <c r="A876" s="5">
        <f t="shared" si="146"/>
        <v>29</v>
      </c>
      <c r="B876" s="13" t="s">
        <v>21</v>
      </c>
      <c r="C876" s="24" t="s">
        <v>30</v>
      </c>
      <c r="D876" s="40" t="s">
        <v>453</v>
      </c>
      <c r="E876" s="43" t="s">
        <v>552</v>
      </c>
      <c r="F876" s="47" t="s">
        <v>589</v>
      </c>
      <c r="G876" s="97">
        <v>9785912828775</v>
      </c>
      <c r="H876" s="64">
        <v>26</v>
      </c>
      <c r="I876" s="70" t="s">
        <v>627</v>
      </c>
      <c r="J876" s="81">
        <v>100</v>
      </c>
      <c r="K876" s="103"/>
      <c r="L876" s="50">
        <f t="shared" si="147"/>
        <v>0</v>
      </c>
      <c r="M876" s="50">
        <f>TRUNC(K876/J876,0)*J876</f>
        <v>0</v>
      </c>
    </row>
    <row r="877" spans="1:13" s="2" customFormat="1" ht="62.25" customHeight="1" x14ac:dyDescent="0.25">
      <c r="A877" s="283" t="s">
        <v>703</v>
      </c>
      <c r="B877" s="284"/>
      <c r="C877" s="284"/>
      <c r="D877" s="284"/>
      <c r="E877" s="100"/>
      <c r="F877" s="285" t="s">
        <v>704</v>
      </c>
      <c r="G877" s="285"/>
      <c r="H877" s="285"/>
      <c r="I877" s="285"/>
      <c r="J877" s="286"/>
      <c r="K877" s="91"/>
      <c r="L877" s="50"/>
      <c r="M877" s="50"/>
    </row>
    <row r="878" spans="1:13" s="2" customFormat="1" ht="111.75" customHeight="1" x14ac:dyDescent="0.25">
      <c r="A878" s="5">
        <f>A817+1</f>
        <v>2</v>
      </c>
      <c r="B878" s="13" t="s">
        <v>22</v>
      </c>
      <c r="C878" s="24" t="s">
        <v>30</v>
      </c>
      <c r="D878" s="34" t="s">
        <v>961</v>
      </c>
      <c r="E878" s="27"/>
      <c r="F878" s="47" t="s">
        <v>1252</v>
      </c>
      <c r="G878" s="97">
        <v>9785912827204</v>
      </c>
      <c r="H878" s="64">
        <v>29</v>
      </c>
      <c r="I878" s="70" t="s">
        <v>829</v>
      </c>
      <c r="J878" s="81">
        <v>100</v>
      </c>
      <c r="K878" s="103"/>
      <c r="L878" s="50">
        <f>K878*2.3/100</f>
        <v>0</v>
      </c>
      <c r="M878" s="50">
        <f t="shared" ref="M878:M895" si="148">TRUNC(K878/J878,0)*J878</f>
        <v>0</v>
      </c>
    </row>
    <row r="879" spans="1:13" s="2" customFormat="1" ht="111.75" customHeight="1" x14ac:dyDescent="0.25">
      <c r="A879" s="5">
        <f t="shared" ref="A879:A899" si="149">A878+1</f>
        <v>3</v>
      </c>
      <c r="B879" s="13" t="s">
        <v>22</v>
      </c>
      <c r="C879" s="24" t="s">
        <v>30</v>
      </c>
      <c r="D879" s="34" t="s">
        <v>410</v>
      </c>
      <c r="E879" s="43" t="s">
        <v>552</v>
      </c>
      <c r="F879" s="47" t="s">
        <v>1253</v>
      </c>
      <c r="G879" s="97">
        <v>9785000336687</v>
      </c>
      <c r="H879" s="64">
        <v>29</v>
      </c>
      <c r="I879" s="70" t="s">
        <v>829</v>
      </c>
      <c r="J879" s="81">
        <v>100</v>
      </c>
      <c r="K879" s="103"/>
      <c r="L879" s="50">
        <f>K879*2.2/100</f>
        <v>0</v>
      </c>
      <c r="M879" s="50">
        <f t="shared" si="148"/>
        <v>0</v>
      </c>
    </row>
    <row r="880" spans="1:13" s="2" customFormat="1" ht="111.75" customHeight="1" x14ac:dyDescent="0.25">
      <c r="A880" s="5">
        <f t="shared" si="149"/>
        <v>4</v>
      </c>
      <c r="B880" s="13"/>
      <c r="C880" s="23"/>
      <c r="D880" s="34" t="s">
        <v>454</v>
      </c>
      <c r="E880" s="44"/>
      <c r="F880" s="47" t="s">
        <v>1252</v>
      </c>
      <c r="G880" s="97">
        <v>9785912822766</v>
      </c>
      <c r="H880" s="64">
        <v>29</v>
      </c>
      <c r="I880" s="70"/>
      <c r="J880" s="81">
        <v>100</v>
      </c>
      <c r="K880" s="103"/>
      <c r="L880" s="50">
        <f>K880*2.2/100</f>
        <v>0</v>
      </c>
      <c r="M880" s="50">
        <f t="shared" si="148"/>
        <v>0</v>
      </c>
    </row>
    <row r="881" spans="1:13" s="2" customFormat="1" ht="111.75" customHeight="1" x14ac:dyDescent="0.25">
      <c r="A881" s="5">
        <f t="shared" si="149"/>
        <v>5</v>
      </c>
      <c r="B881" s="13" t="s">
        <v>22</v>
      </c>
      <c r="C881" s="23"/>
      <c r="D881" s="34" t="s">
        <v>455</v>
      </c>
      <c r="E881" s="27"/>
      <c r="F881" s="47" t="s">
        <v>1252</v>
      </c>
      <c r="G881" s="97">
        <v>9785000337172</v>
      </c>
      <c r="H881" s="64">
        <v>29</v>
      </c>
      <c r="I881" s="70" t="s">
        <v>629</v>
      </c>
      <c r="J881" s="81">
        <v>100</v>
      </c>
      <c r="K881" s="103"/>
      <c r="L881" s="50">
        <f>K881*2.2/100</f>
        <v>0</v>
      </c>
      <c r="M881" s="50">
        <f t="shared" si="148"/>
        <v>0</v>
      </c>
    </row>
    <row r="882" spans="1:13" s="2" customFormat="1" ht="111.75" customHeight="1" x14ac:dyDescent="0.25">
      <c r="A882" s="5">
        <f t="shared" si="149"/>
        <v>6</v>
      </c>
      <c r="B882" s="13" t="s">
        <v>22</v>
      </c>
      <c r="C882" s="24" t="s">
        <v>30</v>
      </c>
      <c r="D882" s="34" t="s">
        <v>960</v>
      </c>
      <c r="E882" s="27"/>
      <c r="F882" s="47" t="s">
        <v>1252</v>
      </c>
      <c r="G882" s="97">
        <v>9785912825545</v>
      </c>
      <c r="H882" s="64">
        <v>29</v>
      </c>
      <c r="I882" s="70" t="s">
        <v>829</v>
      </c>
      <c r="J882" s="81">
        <v>100</v>
      </c>
      <c r="K882" s="103"/>
      <c r="L882" s="50">
        <f>K882*2.2/100</f>
        <v>0</v>
      </c>
      <c r="M882" s="50">
        <f t="shared" si="148"/>
        <v>0</v>
      </c>
    </row>
    <row r="883" spans="1:13" s="2" customFormat="1" ht="111.75" customHeight="1" x14ac:dyDescent="0.25">
      <c r="A883" s="5">
        <f t="shared" si="149"/>
        <v>7</v>
      </c>
      <c r="B883" s="13" t="s">
        <v>22</v>
      </c>
      <c r="C883" s="24" t="s">
        <v>30</v>
      </c>
      <c r="D883" s="34" t="s">
        <v>418</v>
      </c>
      <c r="E883" s="44"/>
      <c r="F883" s="47" t="s">
        <v>1252</v>
      </c>
      <c r="G883" s="97">
        <v>9785912827365</v>
      </c>
      <c r="H883" s="64">
        <v>29</v>
      </c>
      <c r="I883" s="70" t="s">
        <v>829</v>
      </c>
      <c r="J883" s="81">
        <v>100</v>
      </c>
      <c r="K883" s="103"/>
      <c r="L883" s="50">
        <f>K883*2.3/100</f>
        <v>0</v>
      </c>
      <c r="M883" s="50">
        <f t="shared" si="148"/>
        <v>0</v>
      </c>
    </row>
    <row r="884" spans="1:13" s="2" customFormat="1" ht="111.75" customHeight="1" x14ac:dyDescent="0.25">
      <c r="A884" s="5">
        <f t="shared" si="149"/>
        <v>8</v>
      </c>
      <c r="B884" s="13" t="s">
        <v>22</v>
      </c>
      <c r="C884" s="24" t="s">
        <v>30</v>
      </c>
      <c r="D884" s="34" t="s">
        <v>456</v>
      </c>
      <c r="E884" s="27"/>
      <c r="F884" s="47" t="s">
        <v>1252</v>
      </c>
      <c r="G884" s="97">
        <v>9785000337189</v>
      </c>
      <c r="H884" s="64">
        <v>29</v>
      </c>
      <c r="I884" s="70" t="s">
        <v>1207</v>
      </c>
      <c r="J884" s="81">
        <v>100</v>
      </c>
      <c r="K884" s="103"/>
      <c r="L884" s="50">
        <f t="shared" ref="L884:L895" si="150">K884*2.2/100</f>
        <v>0</v>
      </c>
      <c r="M884" s="50">
        <f t="shared" si="148"/>
        <v>0</v>
      </c>
    </row>
    <row r="885" spans="1:13" s="2" customFormat="1" ht="111.75" customHeight="1" x14ac:dyDescent="0.25">
      <c r="A885" s="5">
        <f t="shared" si="149"/>
        <v>9</v>
      </c>
      <c r="B885" s="13"/>
      <c r="C885" s="24" t="s">
        <v>30</v>
      </c>
      <c r="D885" s="34" t="s">
        <v>457</v>
      </c>
      <c r="E885" s="27"/>
      <c r="F885" s="47" t="s">
        <v>1252</v>
      </c>
      <c r="G885" s="97">
        <v>9785000335864</v>
      </c>
      <c r="H885" s="64">
        <v>29</v>
      </c>
      <c r="I885" s="70" t="s">
        <v>627</v>
      </c>
      <c r="J885" s="81">
        <v>100</v>
      </c>
      <c r="K885" s="103"/>
      <c r="L885" s="50">
        <f t="shared" si="150"/>
        <v>0</v>
      </c>
      <c r="M885" s="50">
        <f t="shared" si="148"/>
        <v>0</v>
      </c>
    </row>
    <row r="886" spans="1:13" s="2" customFormat="1" ht="111.75" customHeight="1" x14ac:dyDescent="0.25">
      <c r="A886" s="5">
        <f t="shared" si="149"/>
        <v>10</v>
      </c>
      <c r="B886" s="13" t="s">
        <v>22</v>
      </c>
      <c r="C886" s="23"/>
      <c r="D886" s="34" t="s">
        <v>458</v>
      </c>
      <c r="E886" s="27"/>
      <c r="F886" s="47" t="s">
        <v>1252</v>
      </c>
      <c r="G886" s="97">
        <v>9785912823091</v>
      </c>
      <c r="H886" s="64">
        <v>29</v>
      </c>
      <c r="I886" s="70" t="s">
        <v>629</v>
      </c>
      <c r="J886" s="81">
        <v>100</v>
      </c>
      <c r="K886" s="103"/>
      <c r="L886" s="50">
        <f t="shared" si="150"/>
        <v>0</v>
      </c>
      <c r="M886" s="50">
        <f t="shared" si="148"/>
        <v>0</v>
      </c>
    </row>
    <row r="887" spans="1:13" s="2" customFormat="1" ht="111.75" customHeight="1" x14ac:dyDescent="0.25">
      <c r="A887" s="5">
        <f t="shared" si="149"/>
        <v>11</v>
      </c>
      <c r="B887" s="13" t="s">
        <v>22</v>
      </c>
      <c r="C887" s="23"/>
      <c r="D887" s="34" t="s">
        <v>459</v>
      </c>
      <c r="E887" s="27"/>
      <c r="F887" s="47" t="s">
        <v>1252</v>
      </c>
      <c r="G887" s="97">
        <v>9785000336717</v>
      </c>
      <c r="H887" s="64">
        <v>29</v>
      </c>
      <c r="I887" s="70" t="s">
        <v>630</v>
      </c>
      <c r="J887" s="81">
        <v>100</v>
      </c>
      <c r="K887" s="103"/>
      <c r="L887" s="50">
        <f t="shared" si="150"/>
        <v>0</v>
      </c>
      <c r="M887" s="50">
        <f t="shared" si="148"/>
        <v>0</v>
      </c>
    </row>
    <row r="888" spans="1:13" s="2" customFormat="1" ht="111.75" customHeight="1" x14ac:dyDescent="0.25">
      <c r="A888" s="5">
        <f t="shared" si="149"/>
        <v>12</v>
      </c>
      <c r="B888" s="13" t="s">
        <v>22</v>
      </c>
      <c r="C888" s="23"/>
      <c r="D888" s="34" t="s">
        <v>385</v>
      </c>
      <c r="E888" s="27"/>
      <c r="F888" s="47" t="s">
        <v>1252</v>
      </c>
      <c r="G888" s="97">
        <v>9785000337165</v>
      </c>
      <c r="H888" s="64">
        <v>29</v>
      </c>
      <c r="I888" s="70" t="s">
        <v>629</v>
      </c>
      <c r="J888" s="81">
        <v>100</v>
      </c>
      <c r="K888" s="103"/>
      <c r="L888" s="50">
        <f t="shared" si="150"/>
        <v>0</v>
      </c>
      <c r="M888" s="50">
        <f t="shared" si="148"/>
        <v>0</v>
      </c>
    </row>
    <row r="889" spans="1:13" s="2" customFormat="1" ht="111.75" customHeight="1" x14ac:dyDescent="0.25">
      <c r="A889" s="5">
        <f t="shared" si="149"/>
        <v>13</v>
      </c>
      <c r="B889" s="13" t="s">
        <v>22</v>
      </c>
      <c r="C889" s="24" t="s">
        <v>30</v>
      </c>
      <c r="D889" s="34" t="s">
        <v>439</v>
      </c>
      <c r="E889" s="43" t="s">
        <v>552</v>
      </c>
      <c r="F889" s="47" t="s">
        <v>1252</v>
      </c>
      <c r="G889" s="97">
        <v>9785000337196</v>
      </c>
      <c r="H889" s="64">
        <v>29</v>
      </c>
      <c r="I889" s="70" t="s">
        <v>1207</v>
      </c>
      <c r="J889" s="81">
        <v>100</v>
      </c>
      <c r="K889" s="103"/>
      <c r="L889" s="50">
        <f t="shared" si="150"/>
        <v>0</v>
      </c>
      <c r="M889" s="50">
        <f t="shared" si="148"/>
        <v>0</v>
      </c>
    </row>
    <row r="890" spans="1:13" s="2" customFormat="1" ht="111.75" customHeight="1" x14ac:dyDescent="0.25">
      <c r="A890" s="5">
        <f t="shared" si="149"/>
        <v>14</v>
      </c>
      <c r="B890" s="13" t="s">
        <v>22</v>
      </c>
      <c r="C890" s="24" t="s">
        <v>30</v>
      </c>
      <c r="D890" s="34" t="s">
        <v>956</v>
      </c>
      <c r="E890" s="27"/>
      <c r="F890" s="47" t="s">
        <v>1151</v>
      </c>
      <c r="G890" s="97">
        <v>9785000335871</v>
      </c>
      <c r="H890" s="64">
        <v>29</v>
      </c>
      <c r="I890" s="70" t="s">
        <v>829</v>
      </c>
      <c r="J890" s="81">
        <v>100</v>
      </c>
      <c r="K890" s="103"/>
      <c r="L890" s="50">
        <f t="shared" si="150"/>
        <v>0</v>
      </c>
      <c r="M890" s="50">
        <f t="shared" si="148"/>
        <v>0</v>
      </c>
    </row>
    <row r="891" spans="1:13" s="2" customFormat="1" ht="111.75" customHeight="1" x14ac:dyDescent="0.25">
      <c r="A891" s="5">
        <f t="shared" si="149"/>
        <v>15</v>
      </c>
      <c r="B891" s="13"/>
      <c r="C891" s="24" t="s">
        <v>30</v>
      </c>
      <c r="D891" s="34" t="s">
        <v>461</v>
      </c>
      <c r="E891" s="27"/>
      <c r="F891" s="47" t="s">
        <v>1151</v>
      </c>
      <c r="G891" s="97">
        <v>9785000335888</v>
      </c>
      <c r="H891" s="64">
        <v>29</v>
      </c>
      <c r="I891" s="70" t="s">
        <v>627</v>
      </c>
      <c r="J891" s="81">
        <v>100</v>
      </c>
      <c r="K891" s="103"/>
      <c r="L891" s="50">
        <f t="shared" si="150"/>
        <v>0</v>
      </c>
      <c r="M891" s="50">
        <f t="shared" si="148"/>
        <v>0</v>
      </c>
    </row>
    <row r="892" spans="1:13" s="2" customFormat="1" ht="111.75" customHeight="1" x14ac:dyDescent="0.25">
      <c r="A892" s="5">
        <f t="shared" si="149"/>
        <v>16</v>
      </c>
      <c r="B892" s="13" t="s">
        <v>22</v>
      </c>
      <c r="C892" s="23"/>
      <c r="D892" s="34" t="s">
        <v>462</v>
      </c>
      <c r="E892" s="27"/>
      <c r="F892" s="47" t="s">
        <v>1151</v>
      </c>
      <c r="G892" s="97">
        <v>9785000336694</v>
      </c>
      <c r="H892" s="64">
        <v>29</v>
      </c>
      <c r="I892" s="70" t="s">
        <v>630</v>
      </c>
      <c r="J892" s="81">
        <v>100</v>
      </c>
      <c r="K892" s="103"/>
      <c r="L892" s="50">
        <f t="shared" si="150"/>
        <v>0</v>
      </c>
      <c r="M892" s="50">
        <f t="shared" si="148"/>
        <v>0</v>
      </c>
    </row>
    <row r="893" spans="1:13" s="2" customFormat="1" ht="111.75" customHeight="1" x14ac:dyDescent="0.25">
      <c r="A893" s="5">
        <f t="shared" si="149"/>
        <v>17</v>
      </c>
      <c r="B893" s="13" t="s">
        <v>22</v>
      </c>
      <c r="C893" s="24" t="s">
        <v>30</v>
      </c>
      <c r="D893" s="34" t="s">
        <v>957</v>
      </c>
      <c r="E893" s="27"/>
      <c r="F893" s="47" t="s">
        <v>1151</v>
      </c>
      <c r="G893" s="97">
        <v>9785000335895</v>
      </c>
      <c r="H893" s="64">
        <v>29</v>
      </c>
      <c r="I893" s="70" t="s">
        <v>829</v>
      </c>
      <c r="J893" s="81">
        <v>100</v>
      </c>
      <c r="K893" s="103"/>
      <c r="L893" s="50">
        <f t="shared" si="150"/>
        <v>0</v>
      </c>
      <c r="M893" s="50">
        <f t="shared" si="148"/>
        <v>0</v>
      </c>
    </row>
    <row r="894" spans="1:13" s="2" customFormat="1" ht="111.75" customHeight="1" x14ac:dyDescent="0.25">
      <c r="A894" s="5">
        <f t="shared" si="149"/>
        <v>18</v>
      </c>
      <c r="B894" s="13" t="s">
        <v>22</v>
      </c>
      <c r="C894" s="24" t="s">
        <v>30</v>
      </c>
      <c r="D894" s="34" t="s">
        <v>958</v>
      </c>
      <c r="E894" s="27"/>
      <c r="F894" s="47" t="s">
        <v>1151</v>
      </c>
      <c r="G894" s="97">
        <v>9785000335918</v>
      </c>
      <c r="H894" s="64">
        <v>29</v>
      </c>
      <c r="I894" s="70" t="s">
        <v>829</v>
      </c>
      <c r="J894" s="81">
        <v>100</v>
      </c>
      <c r="K894" s="103"/>
      <c r="L894" s="50">
        <f t="shared" si="150"/>
        <v>0</v>
      </c>
      <c r="M894" s="50">
        <f t="shared" si="148"/>
        <v>0</v>
      </c>
    </row>
    <row r="895" spans="1:13" s="2" customFormat="1" ht="111.75" customHeight="1" x14ac:dyDescent="0.25">
      <c r="A895" s="5">
        <f t="shared" si="149"/>
        <v>19</v>
      </c>
      <c r="B895" s="13"/>
      <c r="C895" s="24" t="s">
        <v>30</v>
      </c>
      <c r="D895" s="34" t="s">
        <v>463</v>
      </c>
      <c r="E895" s="43" t="s">
        <v>552</v>
      </c>
      <c r="F895" s="47" t="s">
        <v>1151</v>
      </c>
      <c r="G895" s="97">
        <v>9785000335901</v>
      </c>
      <c r="H895" s="64">
        <v>29</v>
      </c>
      <c r="I895" s="70" t="s">
        <v>627</v>
      </c>
      <c r="J895" s="81">
        <v>100</v>
      </c>
      <c r="K895" s="103"/>
      <c r="L895" s="50">
        <f t="shared" si="150"/>
        <v>0</v>
      </c>
      <c r="M895" s="50">
        <f t="shared" si="148"/>
        <v>0</v>
      </c>
    </row>
    <row r="896" spans="1:13" s="2" customFormat="1" ht="111.75" customHeight="1" x14ac:dyDescent="0.25">
      <c r="A896" s="5">
        <f t="shared" si="149"/>
        <v>20</v>
      </c>
      <c r="B896" s="13" t="s">
        <v>22</v>
      </c>
      <c r="C896" s="23"/>
      <c r="D896" s="34" t="s">
        <v>464</v>
      </c>
      <c r="F896" s="47" t="s">
        <v>590</v>
      </c>
      <c r="G896" s="97">
        <v>9785000336724</v>
      </c>
      <c r="H896" s="64">
        <v>29</v>
      </c>
      <c r="I896" s="70" t="s">
        <v>630</v>
      </c>
      <c r="J896" s="81">
        <v>100</v>
      </c>
      <c r="K896" s="103"/>
      <c r="L896" s="50">
        <f>K1101*2.3/100</f>
        <v>0</v>
      </c>
      <c r="M896" s="50"/>
    </row>
    <row r="897" spans="1:19" s="2" customFormat="1" ht="111.75" customHeight="1" x14ac:dyDescent="0.25">
      <c r="A897" s="5">
        <f t="shared" si="149"/>
        <v>21</v>
      </c>
      <c r="B897" s="13" t="s">
        <v>22</v>
      </c>
      <c r="C897" s="26"/>
      <c r="D897" s="34" t="s">
        <v>465</v>
      </c>
      <c r="E897" s="43" t="s">
        <v>552</v>
      </c>
      <c r="F897" s="47" t="s">
        <v>1151</v>
      </c>
      <c r="G897" s="97">
        <v>9785000336731</v>
      </c>
      <c r="H897" s="64">
        <v>29</v>
      </c>
      <c r="I897" s="70" t="s">
        <v>630</v>
      </c>
      <c r="J897" s="81">
        <v>100</v>
      </c>
      <c r="K897" s="103"/>
      <c r="L897" s="50">
        <f>K897*2.2/100</f>
        <v>0</v>
      </c>
      <c r="M897" s="50">
        <f>TRUNC(K897/J897,0)*J897</f>
        <v>0</v>
      </c>
    </row>
    <row r="898" spans="1:19" s="2" customFormat="1" ht="111.75" customHeight="1" x14ac:dyDescent="0.25">
      <c r="A898" s="5">
        <f t="shared" si="149"/>
        <v>22</v>
      </c>
      <c r="B898" s="13"/>
      <c r="C898" s="24" t="s">
        <v>30</v>
      </c>
      <c r="D898" s="34" t="s">
        <v>466</v>
      </c>
      <c r="E898" s="43" t="s">
        <v>552</v>
      </c>
      <c r="F898" s="47" t="s">
        <v>1151</v>
      </c>
      <c r="G898" s="97">
        <v>9785000335932</v>
      </c>
      <c r="H898" s="64">
        <v>29</v>
      </c>
      <c r="I898" s="70" t="s">
        <v>627</v>
      </c>
      <c r="J898" s="81">
        <v>100</v>
      </c>
      <c r="K898" s="103"/>
      <c r="L898" s="50">
        <f>K898*2.2/100</f>
        <v>0</v>
      </c>
      <c r="M898" s="50">
        <f>TRUNC(K898/J898,0)*J898</f>
        <v>0</v>
      </c>
    </row>
    <row r="899" spans="1:19" s="2" customFormat="1" ht="111.75" customHeight="1" x14ac:dyDescent="0.25">
      <c r="A899" s="5">
        <f t="shared" si="149"/>
        <v>23</v>
      </c>
      <c r="B899" s="13" t="s">
        <v>22</v>
      </c>
      <c r="C899" s="24" t="s">
        <v>30</v>
      </c>
      <c r="D899" s="34" t="s">
        <v>959</v>
      </c>
      <c r="E899" s="43" t="s">
        <v>552</v>
      </c>
      <c r="F899" s="47" t="s">
        <v>1152</v>
      </c>
      <c r="G899" s="97">
        <v>9785000336755</v>
      </c>
      <c r="H899" s="64">
        <v>29</v>
      </c>
      <c r="I899" s="70" t="s">
        <v>829</v>
      </c>
      <c r="J899" s="81">
        <v>100</v>
      </c>
      <c r="K899" s="103"/>
      <c r="L899" s="50" t="e">
        <f>#REF!*2.2/100</f>
        <v>#REF!</v>
      </c>
      <c r="M899" s="50"/>
    </row>
    <row r="900" spans="1:19" s="2" customFormat="1" ht="53.25" customHeight="1" x14ac:dyDescent="0.25">
      <c r="A900" s="9"/>
      <c r="B900" s="9"/>
      <c r="C900" s="9"/>
      <c r="D900" s="37"/>
      <c r="E900" s="100"/>
      <c r="F900" s="285" t="s">
        <v>705</v>
      </c>
      <c r="G900" s="285"/>
      <c r="H900" s="285"/>
      <c r="I900" s="285"/>
      <c r="J900" s="286"/>
      <c r="K900" s="91"/>
      <c r="L900" s="50"/>
      <c r="M900" s="50"/>
    </row>
    <row r="901" spans="1:19" s="2" customFormat="1" ht="111.75" customHeight="1" x14ac:dyDescent="0.25">
      <c r="A901" s="5">
        <v>1</v>
      </c>
      <c r="B901" s="13" t="s">
        <v>22</v>
      </c>
      <c r="C901" s="23"/>
      <c r="D901" s="34" t="s">
        <v>467</v>
      </c>
      <c r="E901" s="44"/>
      <c r="F901" s="47" t="s">
        <v>588</v>
      </c>
      <c r="G901" s="97">
        <v>9785912823077</v>
      </c>
      <c r="H901" s="64">
        <v>26</v>
      </c>
      <c r="I901" s="70"/>
      <c r="J901" s="81">
        <v>100</v>
      </c>
      <c r="K901" s="103"/>
      <c r="L901" s="50">
        <f>K901*2.2/100</f>
        <v>0</v>
      </c>
      <c r="M901" s="50">
        <f>TRUNC(K901/J901,0)*J901</f>
        <v>0</v>
      </c>
    </row>
    <row r="902" spans="1:19" s="2" customFormat="1" ht="111.75" customHeight="1" x14ac:dyDescent="0.25">
      <c r="A902" s="5">
        <f>A1102+1</f>
        <v>9</v>
      </c>
      <c r="B902" s="13"/>
      <c r="C902" s="23"/>
      <c r="D902" s="34" t="s">
        <v>469</v>
      </c>
      <c r="E902" s="44"/>
      <c r="F902" s="47" t="s">
        <v>586</v>
      </c>
      <c r="G902" s="97">
        <v>9785912828034</v>
      </c>
      <c r="H902" s="64">
        <v>26</v>
      </c>
      <c r="I902" s="70"/>
      <c r="J902" s="81">
        <v>100</v>
      </c>
      <c r="K902" s="103"/>
      <c r="L902" s="50">
        <f>K1102*2.2/100</f>
        <v>0</v>
      </c>
      <c r="M902" s="50"/>
    </row>
    <row r="903" spans="1:19" s="2" customFormat="1" ht="111.75" customHeight="1" x14ac:dyDescent="0.25">
      <c r="A903" s="5">
        <f t="shared" ref="A903:A904" si="151">A902+1</f>
        <v>10</v>
      </c>
      <c r="B903" s="13"/>
      <c r="C903" s="23"/>
      <c r="D903" s="34" t="s">
        <v>470</v>
      </c>
      <c r="E903" s="44"/>
      <c r="F903" s="47" t="s">
        <v>586</v>
      </c>
      <c r="G903" s="97">
        <v>9785912828041</v>
      </c>
      <c r="H903" s="64">
        <v>26</v>
      </c>
      <c r="I903" s="70"/>
      <c r="J903" s="81">
        <v>100</v>
      </c>
      <c r="K903" s="103"/>
      <c r="L903" s="50">
        <f>K903*2.2/100</f>
        <v>0</v>
      </c>
      <c r="M903" s="50">
        <f>TRUNC(K903/J903,0)*J903</f>
        <v>0</v>
      </c>
    </row>
    <row r="904" spans="1:19" s="2" customFormat="1" ht="111.75" customHeight="1" x14ac:dyDescent="0.25">
      <c r="A904" s="5">
        <f t="shared" si="151"/>
        <v>11</v>
      </c>
      <c r="B904" s="13"/>
      <c r="C904" s="23"/>
      <c r="D904" s="34" t="s">
        <v>471</v>
      </c>
      <c r="E904" s="44"/>
      <c r="F904" s="47" t="s">
        <v>591</v>
      </c>
      <c r="G904" s="97">
        <v>9785912822773</v>
      </c>
      <c r="H904" s="64">
        <v>26</v>
      </c>
      <c r="I904" s="70" t="s">
        <v>632</v>
      </c>
      <c r="J904" s="81">
        <v>100</v>
      </c>
      <c r="K904" s="103"/>
      <c r="L904" s="50">
        <f>K904*2.2/100</f>
        <v>0</v>
      </c>
      <c r="M904" s="50">
        <f>TRUNC(K904/J904,0)*J904</f>
        <v>0</v>
      </c>
    </row>
    <row r="905" spans="1:19" s="9" customFormat="1" ht="50.45" customHeight="1" x14ac:dyDescent="0.25">
      <c r="A905" s="288" t="s">
        <v>706</v>
      </c>
      <c r="B905" s="289"/>
      <c r="C905" s="289"/>
      <c r="D905" s="289"/>
      <c r="E905" s="289"/>
      <c r="F905" s="289"/>
      <c r="G905" s="289"/>
      <c r="H905" s="289"/>
      <c r="I905" s="289"/>
      <c r="J905" s="290"/>
      <c r="K905" s="91"/>
      <c r="L905" s="50"/>
      <c r="M905" s="50"/>
    </row>
    <row r="906" spans="1:19" s="9" customFormat="1" ht="63.75" customHeight="1" x14ac:dyDescent="0.25">
      <c r="A906" s="283" t="s">
        <v>825</v>
      </c>
      <c r="B906" s="284"/>
      <c r="C906" s="284"/>
      <c r="D906" s="284"/>
      <c r="E906" s="100"/>
      <c r="F906" s="285" t="s">
        <v>826</v>
      </c>
      <c r="G906" s="285"/>
      <c r="H906" s="285"/>
      <c r="I906" s="285"/>
      <c r="J906" s="286"/>
      <c r="K906" s="108"/>
      <c r="L906" s="50"/>
      <c r="M906" s="50"/>
    </row>
    <row r="907" spans="1:19" s="9" customFormat="1" ht="113.25" customHeight="1" x14ac:dyDescent="0.25">
      <c r="A907" s="4">
        <v>1</v>
      </c>
      <c r="B907" s="4"/>
      <c r="C907" s="138"/>
      <c r="D907" s="35" t="s">
        <v>1065</v>
      </c>
      <c r="E907" s="127"/>
      <c r="F907" s="47" t="s">
        <v>573</v>
      </c>
      <c r="G907" s="97">
        <v>9785000338308</v>
      </c>
      <c r="H907" s="63">
        <v>260</v>
      </c>
      <c r="I907" s="70" t="s">
        <v>627</v>
      </c>
      <c r="J907" s="81">
        <v>20</v>
      </c>
      <c r="K907" s="102"/>
      <c r="L907" s="95">
        <f>K907*5/J907</f>
        <v>0</v>
      </c>
      <c r="M907" s="50">
        <f>TRUNC(K907/J907,0)*J907</f>
        <v>0</v>
      </c>
      <c r="S907" s="174"/>
    </row>
    <row r="908" spans="1:19" s="9" customFormat="1" ht="113.25" customHeight="1" x14ac:dyDescent="0.25">
      <c r="A908" s="4">
        <f>A907+1</f>
        <v>2</v>
      </c>
      <c r="B908" s="126"/>
      <c r="C908" s="138"/>
      <c r="D908" s="35" t="s">
        <v>1165</v>
      </c>
      <c r="E908" s="27"/>
      <c r="F908" s="47" t="s">
        <v>827</v>
      </c>
      <c r="G908" s="97">
        <v>9785000338179</v>
      </c>
      <c r="H908" s="63">
        <v>260</v>
      </c>
      <c r="I908" s="70" t="s">
        <v>627</v>
      </c>
      <c r="J908" s="81">
        <v>20</v>
      </c>
      <c r="K908" s="102"/>
      <c r="L908" s="95">
        <f>K908*5/J908</f>
        <v>0</v>
      </c>
      <c r="M908" s="50">
        <f>TRUNC(K908/J908,0)*J908</f>
        <v>0</v>
      </c>
    </row>
    <row r="909" spans="1:19" s="9" customFormat="1" ht="113.25" customHeight="1" x14ac:dyDescent="0.25">
      <c r="A909" s="4">
        <f>A908+1</f>
        <v>3</v>
      </c>
      <c r="B909" s="126"/>
      <c r="C909" s="138"/>
      <c r="D909" s="35" t="s">
        <v>1166</v>
      </c>
      <c r="E909" s="127"/>
      <c r="F909" s="47" t="s">
        <v>828</v>
      </c>
      <c r="G909" s="97">
        <v>9785000338186</v>
      </c>
      <c r="H909" s="63">
        <v>260</v>
      </c>
      <c r="I909" s="70" t="s">
        <v>627</v>
      </c>
      <c r="J909" s="81">
        <v>20</v>
      </c>
      <c r="K909" s="102"/>
      <c r="L909" s="95">
        <f>K909*5/J909</f>
        <v>0</v>
      </c>
      <c r="M909" s="50">
        <f>TRUNC(K909/J909,0)*J909</f>
        <v>0</v>
      </c>
    </row>
    <row r="910" spans="1:19" s="9" customFormat="1" ht="113.25" customHeight="1" x14ac:dyDescent="0.25">
      <c r="A910" s="4">
        <f>A909+1</f>
        <v>4</v>
      </c>
      <c r="B910" s="126"/>
      <c r="C910" s="138"/>
      <c r="D910" s="35" t="s">
        <v>158</v>
      </c>
      <c r="E910" s="127"/>
      <c r="F910" s="47" t="s">
        <v>932</v>
      </c>
      <c r="G910" s="97">
        <v>9785000338193</v>
      </c>
      <c r="H910" s="63">
        <v>260</v>
      </c>
      <c r="I910" s="70" t="s">
        <v>829</v>
      </c>
      <c r="J910" s="81">
        <v>20</v>
      </c>
      <c r="K910" s="102"/>
      <c r="L910" s="95">
        <f>K910*5/J910</f>
        <v>0</v>
      </c>
      <c r="M910" s="50">
        <f>TRUNC(K910/J910,0)*J910</f>
        <v>0</v>
      </c>
    </row>
    <row r="911" spans="1:19" s="96" customFormat="1" ht="70.5" customHeight="1" x14ac:dyDescent="0.25">
      <c r="A911" s="283" t="s">
        <v>707</v>
      </c>
      <c r="B911" s="284"/>
      <c r="C911" s="284"/>
      <c r="D911" s="284"/>
      <c r="E911" s="100"/>
      <c r="F911" s="285" t="s">
        <v>708</v>
      </c>
      <c r="G911" s="285"/>
      <c r="H911" s="285"/>
      <c r="I911" s="285"/>
      <c r="J911" s="286"/>
      <c r="K911" s="91"/>
      <c r="L911" s="95"/>
      <c r="M911" s="50"/>
    </row>
    <row r="912" spans="1:19" s="96" customFormat="1" ht="111.75" customHeight="1" x14ac:dyDescent="0.25">
      <c r="A912" s="7">
        <v>1</v>
      </c>
      <c r="B912" s="13" t="s">
        <v>23</v>
      </c>
      <c r="C912" s="23"/>
      <c r="D912" s="38" t="s">
        <v>472</v>
      </c>
      <c r="E912" s="27"/>
      <c r="F912" s="47" t="s">
        <v>593</v>
      </c>
      <c r="G912" s="144">
        <v>9785000334492</v>
      </c>
      <c r="H912" s="64">
        <v>378</v>
      </c>
      <c r="I912" s="70"/>
      <c r="J912" s="82">
        <v>15</v>
      </c>
      <c r="K912" s="86"/>
      <c r="L912" s="50">
        <f t="shared" ref="L912:L921" si="152">K912*4.05/15</f>
        <v>0</v>
      </c>
      <c r="M912" s="50">
        <f t="shared" ref="M912:M921" si="153">TRUNC(K912/J912,0)*J912</f>
        <v>0</v>
      </c>
    </row>
    <row r="913" spans="1:13" s="96" customFormat="1" ht="111.75" customHeight="1" x14ac:dyDescent="0.25">
      <c r="A913" s="7">
        <f t="shared" ref="A913:A921" si="154">A912+1</f>
        <v>2</v>
      </c>
      <c r="B913" s="13" t="s">
        <v>23</v>
      </c>
      <c r="C913" s="23"/>
      <c r="D913" s="38" t="s">
        <v>473</v>
      </c>
      <c r="E913" s="27"/>
      <c r="F913" s="47" t="s">
        <v>594</v>
      </c>
      <c r="G913" s="144">
        <v>9785000332351</v>
      </c>
      <c r="H913" s="64">
        <v>378</v>
      </c>
      <c r="I913" s="70" t="s">
        <v>632</v>
      </c>
      <c r="J913" s="82">
        <v>15</v>
      </c>
      <c r="K913" s="86"/>
      <c r="L913" s="50">
        <f t="shared" si="152"/>
        <v>0</v>
      </c>
      <c r="M913" s="50">
        <f t="shared" si="153"/>
        <v>0</v>
      </c>
    </row>
    <row r="914" spans="1:13" s="96" customFormat="1" ht="111.75" customHeight="1" x14ac:dyDescent="0.25">
      <c r="A914" s="7">
        <f t="shared" si="154"/>
        <v>3</v>
      </c>
      <c r="B914" s="13" t="s">
        <v>23</v>
      </c>
      <c r="C914" s="23"/>
      <c r="D914" s="38" t="s">
        <v>474</v>
      </c>
      <c r="E914" s="27"/>
      <c r="F914" s="47" t="s">
        <v>594</v>
      </c>
      <c r="G914" s="144">
        <v>9785000332474</v>
      </c>
      <c r="H914" s="64">
        <v>378</v>
      </c>
      <c r="I914" s="70" t="s">
        <v>632</v>
      </c>
      <c r="J914" s="82">
        <v>15</v>
      </c>
      <c r="K914" s="86"/>
      <c r="L914" s="50">
        <f t="shared" si="152"/>
        <v>0</v>
      </c>
      <c r="M914" s="50">
        <f t="shared" si="153"/>
        <v>0</v>
      </c>
    </row>
    <row r="915" spans="1:13" s="96" customFormat="1" ht="111.75" customHeight="1" x14ac:dyDescent="0.25">
      <c r="A915" s="7">
        <f>A914+1</f>
        <v>4</v>
      </c>
      <c r="B915" s="13" t="s">
        <v>23</v>
      </c>
      <c r="C915" s="23"/>
      <c r="D915" s="38" t="s">
        <v>475</v>
      </c>
      <c r="E915" s="27"/>
      <c r="F915" s="47" t="s">
        <v>595</v>
      </c>
      <c r="G915" s="144">
        <v>9785000334270</v>
      </c>
      <c r="H915" s="64">
        <v>378</v>
      </c>
      <c r="I915" s="70"/>
      <c r="J915" s="82">
        <v>15</v>
      </c>
      <c r="K915" s="86"/>
      <c r="L915" s="50">
        <f t="shared" si="152"/>
        <v>0</v>
      </c>
      <c r="M915" s="50">
        <f t="shared" si="153"/>
        <v>0</v>
      </c>
    </row>
    <row r="916" spans="1:13" s="96" customFormat="1" ht="111.75" customHeight="1" x14ac:dyDescent="0.25">
      <c r="A916" s="7">
        <f t="shared" si="154"/>
        <v>5</v>
      </c>
      <c r="B916" s="13" t="s">
        <v>23</v>
      </c>
      <c r="C916" s="23"/>
      <c r="D916" s="38" t="s">
        <v>476</v>
      </c>
      <c r="E916" s="27"/>
      <c r="F916" s="47" t="s">
        <v>596</v>
      </c>
      <c r="G916" s="144">
        <v>9785000333068</v>
      </c>
      <c r="H916" s="64">
        <v>378</v>
      </c>
      <c r="I916" s="70" t="s">
        <v>631</v>
      </c>
      <c r="J916" s="82">
        <v>15</v>
      </c>
      <c r="K916" s="86"/>
      <c r="L916" s="50">
        <f t="shared" si="152"/>
        <v>0</v>
      </c>
      <c r="M916" s="50">
        <f t="shared" si="153"/>
        <v>0</v>
      </c>
    </row>
    <row r="917" spans="1:13" s="96" customFormat="1" ht="111.75" customHeight="1" x14ac:dyDescent="0.25">
      <c r="A917" s="7">
        <f t="shared" si="154"/>
        <v>6</v>
      </c>
      <c r="B917" s="13" t="s">
        <v>23</v>
      </c>
      <c r="C917" s="23"/>
      <c r="D917" s="38" t="s">
        <v>477</v>
      </c>
      <c r="E917" s="27"/>
      <c r="F917" s="47" t="s">
        <v>597</v>
      </c>
      <c r="G917" s="144">
        <v>9785000333549</v>
      </c>
      <c r="H917" s="64">
        <v>378</v>
      </c>
      <c r="I917" s="70" t="s">
        <v>631</v>
      </c>
      <c r="J917" s="82">
        <v>15</v>
      </c>
      <c r="K917" s="86"/>
      <c r="L917" s="50">
        <f t="shared" si="152"/>
        <v>0</v>
      </c>
      <c r="M917" s="50">
        <f t="shared" si="153"/>
        <v>0</v>
      </c>
    </row>
    <row r="918" spans="1:13" s="96" customFormat="1" ht="111.75" customHeight="1" x14ac:dyDescent="0.25">
      <c r="A918" s="7">
        <f t="shared" si="154"/>
        <v>7</v>
      </c>
      <c r="B918" s="13" t="s">
        <v>23</v>
      </c>
      <c r="C918" s="23"/>
      <c r="D918" s="38" t="s">
        <v>478</v>
      </c>
      <c r="E918" s="27"/>
      <c r="F918" s="47" t="s">
        <v>598</v>
      </c>
      <c r="G918" s="144">
        <v>9785000334256</v>
      </c>
      <c r="H918" s="64">
        <v>378</v>
      </c>
      <c r="I918" s="70"/>
      <c r="J918" s="82">
        <v>15</v>
      </c>
      <c r="K918" s="86"/>
      <c r="L918" s="50">
        <f t="shared" si="152"/>
        <v>0</v>
      </c>
      <c r="M918" s="50">
        <f t="shared" si="153"/>
        <v>0</v>
      </c>
    </row>
    <row r="919" spans="1:13" s="96" customFormat="1" ht="111.75" customHeight="1" x14ac:dyDescent="0.25">
      <c r="A919" s="7">
        <f t="shared" si="154"/>
        <v>8</v>
      </c>
      <c r="B919" s="13" t="s">
        <v>23</v>
      </c>
      <c r="C919" s="23"/>
      <c r="D919" s="38" t="s">
        <v>479</v>
      </c>
      <c r="E919" s="27"/>
      <c r="F919" s="47" t="s">
        <v>599</v>
      </c>
      <c r="G919" s="144">
        <v>9785000334133</v>
      </c>
      <c r="H919" s="64">
        <v>378</v>
      </c>
      <c r="I919" s="70" t="s">
        <v>631</v>
      </c>
      <c r="J919" s="82">
        <v>15</v>
      </c>
      <c r="K919" s="86"/>
      <c r="L919" s="50">
        <f t="shared" si="152"/>
        <v>0</v>
      </c>
      <c r="M919" s="50">
        <f t="shared" si="153"/>
        <v>0</v>
      </c>
    </row>
    <row r="920" spans="1:13" s="9" customFormat="1" ht="111.75" customHeight="1" x14ac:dyDescent="0.25">
      <c r="A920" s="7">
        <f t="shared" si="154"/>
        <v>9</v>
      </c>
      <c r="B920" s="13" t="s">
        <v>23</v>
      </c>
      <c r="C920" s="23"/>
      <c r="D920" s="38" t="s">
        <v>480</v>
      </c>
      <c r="E920" s="27"/>
      <c r="F920" s="47" t="s">
        <v>600</v>
      </c>
      <c r="G920" s="144">
        <v>9785000335161</v>
      </c>
      <c r="H920" s="64">
        <v>378</v>
      </c>
      <c r="I920" s="70" t="s">
        <v>632</v>
      </c>
      <c r="J920" s="82">
        <v>15</v>
      </c>
      <c r="K920" s="86"/>
      <c r="L920" s="50">
        <f t="shared" si="152"/>
        <v>0</v>
      </c>
      <c r="M920" s="50">
        <f t="shared" si="153"/>
        <v>0</v>
      </c>
    </row>
    <row r="921" spans="1:13" s="9" customFormat="1" ht="111.75" customHeight="1" x14ac:dyDescent="0.25">
      <c r="A921" s="7">
        <f t="shared" si="154"/>
        <v>10</v>
      </c>
      <c r="B921" s="13" t="s">
        <v>23</v>
      </c>
      <c r="C921" s="23"/>
      <c r="D921" s="38" t="s">
        <v>481</v>
      </c>
      <c r="E921" s="27"/>
      <c r="F921" s="47" t="s">
        <v>601</v>
      </c>
      <c r="G921" s="144">
        <v>9785000335178</v>
      </c>
      <c r="H921" s="64">
        <v>378</v>
      </c>
      <c r="I921" s="70" t="s">
        <v>632</v>
      </c>
      <c r="J921" s="82">
        <v>15</v>
      </c>
      <c r="K921" s="86"/>
      <c r="L921" s="50">
        <f t="shared" si="152"/>
        <v>0</v>
      </c>
      <c r="M921" s="50">
        <f t="shared" si="153"/>
        <v>0</v>
      </c>
    </row>
    <row r="922" spans="1:13" s="96" customFormat="1" ht="53.25" customHeight="1" x14ac:dyDescent="0.25">
      <c r="A922" s="283" t="s">
        <v>709</v>
      </c>
      <c r="B922" s="284"/>
      <c r="C922" s="284"/>
      <c r="D922" s="284"/>
      <c r="E922" s="15"/>
      <c r="F922" s="285" t="s">
        <v>710</v>
      </c>
      <c r="G922" s="285"/>
      <c r="H922" s="285"/>
      <c r="I922" s="285"/>
      <c r="J922" s="286"/>
      <c r="K922" s="94"/>
      <c r="L922" s="50"/>
      <c r="M922" s="50"/>
    </row>
    <row r="923" spans="1:13" s="96" customFormat="1" ht="111.75" customHeight="1" x14ac:dyDescent="0.25">
      <c r="A923" s="7">
        <v>1</v>
      </c>
      <c r="B923" s="13" t="s">
        <v>23</v>
      </c>
      <c r="C923" s="28"/>
      <c r="D923" s="38" t="s">
        <v>482</v>
      </c>
      <c r="E923" s="45"/>
      <c r="F923" s="47" t="s">
        <v>592</v>
      </c>
      <c r="G923" s="97">
        <v>9785912820410</v>
      </c>
      <c r="H923" s="64">
        <v>378</v>
      </c>
      <c r="I923" s="70"/>
      <c r="J923" s="82">
        <v>15</v>
      </c>
      <c r="K923" s="86"/>
      <c r="L923" s="50">
        <f t="shared" ref="L923:L935" si="155">K923*4.05/15</f>
        <v>0</v>
      </c>
      <c r="M923" s="50">
        <f>TRUNC(K923/J923,0)*J923</f>
        <v>0</v>
      </c>
    </row>
    <row r="924" spans="1:13" s="9" customFormat="1" ht="111.75" customHeight="1" x14ac:dyDescent="0.25">
      <c r="A924" s="208">
        <v>1</v>
      </c>
      <c r="B924" s="209" t="s">
        <v>23</v>
      </c>
      <c r="C924" s="210"/>
      <c r="D924" s="211" t="s">
        <v>493</v>
      </c>
      <c r="E924" s="212"/>
      <c r="F924" s="213" t="s">
        <v>599</v>
      </c>
      <c r="G924" s="214">
        <v>9785912827976</v>
      </c>
      <c r="H924" s="219">
        <v>135</v>
      </c>
      <c r="I924" s="216" t="s">
        <v>630</v>
      </c>
      <c r="J924" s="217">
        <v>18</v>
      </c>
      <c r="K924" s="86"/>
      <c r="L924" s="50">
        <f t="shared" si="155"/>
        <v>0</v>
      </c>
      <c r="M924" s="50">
        <f>TRUNC(K930/J930,0)*J930</f>
        <v>0</v>
      </c>
    </row>
    <row r="925" spans="1:13" s="2" customFormat="1" ht="111.75" customHeight="1" x14ac:dyDescent="0.25">
      <c r="A925" s="208">
        <f>A924+1</f>
        <v>2</v>
      </c>
      <c r="B925" s="209" t="s">
        <v>23</v>
      </c>
      <c r="C925" s="218"/>
      <c r="D925" s="211" t="s">
        <v>484</v>
      </c>
      <c r="E925" s="212"/>
      <c r="F925" s="213" t="s">
        <v>594</v>
      </c>
      <c r="G925" s="214">
        <v>9785912824814</v>
      </c>
      <c r="H925" s="219">
        <v>135</v>
      </c>
      <c r="I925" s="216"/>
      <c r="J925" s="217">
        <v>15</v>
      </c>
      <c r="K925" s="86"/>
      <c r="L925" s="50">
        <f t="shared" si="155"/>
        <v>0</v>
      </c>
      <c r="M925" s="50"/>
    </row>
    <row r="926" spans="1:13" s="96" customFormat="1" ht="111.75" customHeight="1" x14ac:dyDescent="0.25">
      <c r="A926" s="208">
        <f t="shared" ref="A926:A929" si="156">A925+1</f>
        <v>3</v>
      </c>
      <c r="B926" s="209" t="s">
        <v>23</v>
      </c>
      <c r="C926" s="218"/>
      <c r="D926" s="211" t="s">
        <v>487</v>
      </c>
      <c r="E926" s="212"/>
      <c r="F926" s="213" t="s">
        <v>595</v>
      </c>
      <c r="G926" s="214">
        <v>9785912828027</v>
      </c>
      <c r="H926" s="219">
        <v>135</v>
      </c>
      <c r="I926" s="216"/>
      <c r="J926" s="217">
        <v>15</v>
      </c>
      <c r="K926" s="86"/>
      <c r="L926" s="50">
        <f t="shared" si="155"/>
        <v>0</v>
      </c>
      <c r="M926" s="50" t="e">
        <f>TRUNC(K1852/J1852,0)*J1852</f>
        <v>#DIV/0!</v>
      </c>
    </row>
    <row r="927" spans="1:13" s="96" customFormat="1" ht="111.75" customHeight="1" x14ac:dyDescent="0.25">
      <c r="A927" s="208">
        <f t="shared" si="156"/>
        <v>4</v>
      </c>
      <c r="B927" s="209" t="s">
        <v>23</v>
      </c>
      <c r="C927" s="218"/>
      <c r="D927" s="211" t="s">
        <v>489</v>
      </c>
      <c r="E927" s="212"/>
      <c r="F927" s="213" t="s">
        <v>598</v>
      </c>
      <c r="G927" s="214">
        <v>9785912828010</v>
      </c>
      <c r="H927" s="219">
        <v>135</v>
      </c>
      <c r="I927" s="216"/>
      <c r="J927" s="217">
        <v>15</v>
      </c>
      <c r="K927" s="86"/>
      <c r="L927" s="50">
        <f t="shared" si="155"/>
        <v>0</v>
      </c>
      <c r="M927" s="50" t="e">
        <f>TRUNC(K1853/J1853,0)*J1853</f>
        <v>#DIV/0!</v>
      </c>
    </row>
    <row r="928" spans="1:13" s="96" customFormat="1" ht="111.75" customHeight="1" x14ac:dyDescent="0.25">
      <c r="A928" s="208">
        <f t="shared" si="156"/>
        <v>5</v>
      </c>
      <c r="B928" s="209" t="s">
        <v>23</v>
      </c>
      <c r="C928" s="218"/>
      <c r="D928" s="211" t="s">
        <v>486</v>
      </c>
      <c r="E928" s="212"/>
      <c r="F928" s="213" t="s">
        <v>602</v>
      </c>
      <c r="G928" s="214">
        <v>9785912823831</v>
      </c>
      <c r="H928" s="219">
        <v>135</v>
      </c>
      <c r="I928" s="216"/>
      <c r="J928" s="217">
        <v>15</v>
      </c>
      <c r="K928" s="86"/>
      <c r="L928" s="50">
        <f t="shared" si="155"/>
        <v>0</v>
      </c>
      <c r="M928" s="50">
        <f>TRUNC(K929/J929,0)*J929</f>
        <v>0</v>
      </c>
    </row>
    <row r="929" spans="1:13" s="96" customFormat="1" ht="111.75" customHeight="1" x14ac:dyDescent="0.25">
      <c r="A929" s="208">
        <f t="shared" si="156"/>
        <v>6</v>
      </c>
      <c r="B929" s="209" t="s">
        <v>23</v>
      </c>
      <c r="C929" s="218"/>
      <c r="D929" s="211" t="s">
        <v>490</v>
      </c>
      <c r="E929" s="212"/>
      <c r="F929" s="213" t="s">
        <v>605</v>
      </c>
      <c r="G929" s="214">
        <v>9785000336847</v>
      </c>
      <c r="H929" s="219">
        <v>135</v>
      </c>
      <c r="I929" s="216" t="s">
        <v>630</v>
      </c>
      <c r="J929" s="217">
        <v>15</v>
      </c>
      <c r="K929" s="86"/>
      <c r="L929" s="50">
        <f t="shared" si="155"/>
        <v>0</v>
      </c>
      <c r="M929" s="50">
        <f>TRUNC(K926/J926,0)*J926</f>
        <v>0</v>
      </c>
    </row>
    <row r="930" spans="1:13" s="96" customFormat="1" ht="111.75" customHeight="1" x14ac:dyDescent="0.25">
      <c r="A930" s="7">
        <f>A923+1</f>
        <v>2</v>
      </c>
      <c r="B930" s="13" t="s">
        <v>23</v>
      </c>
      <c r="C930" s="28"/>
      <c r="D930" s="38" t="s">
        <v>483</v>
      </c>
      <c r="E930" s="27"/>
      <c r="F930" s="47" t="s">
        <v>593</v>
      </c>
      <c r="G930" s="144">
        <v>9785912828461</v>
      </c>
      <c r="H930" s="64">
        <v>378</v>
      </c>
      <c r="I930" s="70"/>
      <c r="J930" s="82">
        <v>15</v>
      </c>
      <c r="K930" s="86"/>
      <c r="L930" s="50">
        <f t="shared" si="155"/>
        <v>0</v>
      </c>
      <c r="M930" s="50" t="e">
        <f>TRUNC(K1855/J1855,0)*J1855</f>
        <v>#DIV/0!</v>
      </c>
    </row>
    <row r="931" spans="1:13" s="96" customFormat="1" ht="111.75" customHeight="1" x14ac:dyDescent="0.25">
      <c r="A931" s="7">
        <f>A12+1</f>
        <v>3</v>
      </c>
      <c r="B931" s="13" t="s">
        <v>23</v>
      </c>
      <c r="C931" s="28"/>
      <c r="D931" s="38" t="s">
        <v>485</v>
      </c>
      <c r="E931" s="45"/>
      <c r="F931" s="47" t="s">
        <v>594</v>
      </c>
      <c r="G931" s="144">
        <v>9785912826375</v>
      </c>
      <c r="H931" s="64">
        <v>378</v>
      </c>
      <c r="I931" s="70"/>
      <c r="J931" s="82">
        <v>15</v>
      </c>
      <c r="K931" s="86"/>
      <c r="L931" s="50">
        <f t="shared" si="155"/>
        <v>0</v>
      </c>
      <c r="M931" s="50">
        <f>TRUNC(K12/J12,0)*J12</f>
        <v>0</v>
      </c>
    </row>
    <row r="932" spans="1:13" s="96" customFormat="1" ht="111.75" customHeight="1" x14ac:dyDescent="0.25">
      <c r="A932" s="7">
        <f>A13+1</f>
        <v>4</v>
      </c>
      <c r="B932" s="13" t="s">
        <v>23</v>
      </c>
      <c r="C932" s="28"/>
      <c r="D932" s="38" t="s">
        <v>158</v>
      </c>
      <c r="E932" s="27"/>
      <c r="F932" s="47" t="s">
        <v>603</v>
      </c>
      <c r="G932" s="97">
        <v>9785912820403</v>
      </c>
      <c r="H932" s="64">
        <v>378</v>
      </c>
      <c r="I932" s="70"/>
      <c r="J932" s="81">
        <v>15</v>
      </c>
      <c r="K932" s="86"/>
      <c r="L932" s="50">
        <f t="shared" si="155"/>
        <v>0</v>
      </c>
      <c r="M932" s="50">
        <f>TRUNC(K15/J15,0)*J15</f>
        <v>0</v>
      </c>
    </row>
    <row r="933" spans="1:13" s="96" customFormat="1" ht="111.75" customHeight="1" x14ac:dyDescent="0.25">
      <c r="A933" s="7">
        <f t="shared" ref="A933:A935" si="157">A932+1</f>
        <v>5</v>
      </c>
      <c r="B933" s="13" t="s">
        <v>23</v>
      </c>
      <c r="C933" s="28"/>
      <c r="D933" s="38" t="s">
        <v>488</v>
      </c>
      <c r="E933" s="27"/>
      <c r="F933" s="47" t="s">
        <v>604</v>
      </c>
      <c r="G933" s="144">
        <v>9785912821028</v>
      </c>
      <c r="H933" s="64">
        <v>378</v>
      </c>
      <c r="I933" s="75"/>
      <c r="J933" s="82">
        <v>15</v>
      </c>
      <c r="K933" s="86"/>
      <c r="L933" s="50">
        <f t="shared" si="155"/>
        <v>0</v>
      </c>
      <c r="M933" s="50">
        <f>TRUNC(K933/J933,0)*J933</f>
        <v>0</v>
      </c>
    </row>
    <row r="934" spans="1:13" s="96" customFormat="1" ht="111.75" customHeight="1" x14ac:dyDescent="0.25">
      <c r="A934" s="7">
        <f>A16+1</f>
        <v>7</v>
      </c>
      <c r="B934" s="13" t="s">
        <v>23</v>
      </c>
      <c r="C934" s="23"/>
      <c r="D934" s="38" t="s">
        <v>491</v>
      </c>
      <c r="E934" s="27"/>
      <c r="F934" s="47" t="s">
        <v>600</v>
      </c>
      <c r="G934" s="144">
        <v>9785912828898</v>
      </c>
      <c r="H934" s="64">
        <v>378</v>
      </c>
      <c r="I934" s="70" t="s">
        <v>632</v>
      </c>
      <c r="J934" s="82">
        <v>15</v>
      </c>
      <c r="K934" s="86"/>
      <c r="L934" s="50">
        <f t="shared" si="155"/>
        <v>0</v>
      </c>
      <c r="M934" s="50">
        <f>TRUNC(K14/J14,0)*J14</f>
        <v>0</v>
      </c>
    </row>
    <row r="935" spans="1:13" s="9" customFormat="1" ht="111.75" customHeight="1" x14ac:dyDescent="0.25">
      <c r="A935" s="7">
        <f t="shared" si="157"/>
        <v>8</v>
      </c>
      <c r="B935" s="13" t="s">
        <v>23</v>
      </c>
      <c r="C935" s="23"/>
      <c r="D935" s="38" t="s">
        <v>492</v>
      </c>
      <c r="E935" s="27"/>
      <c r="F935" s="47" t="s">
        <v>601</v>
      </c>
      <c r="G935" s="144">
        <v>9785912828904</v>
      </c>
      <c r="H935" s="64">
        <v>378</v>
      </c>
      <c r="I935" s="70" t="s">
        <v>632</v>
      </c>
      <c r="J935" s="82">
        <v>15</v>
      </c>
      <c r="K935" s="86"/>
      <c r="L935" s="50">
        <f t="shared" si="155"/>
        <v>0</v>
      </c>
      <c r="M935" s="50">
        <f>TRUNC(K935/J935,0)*J935</f>
        <v>0</v>
      </c>
    </row>
    <row r="936" spans="1:13" s="2" customFormat="1" ht="54.75" customHeight="1" x14ac:dyDescent="0.25">
      <c r="A936" s="283" t="s">
        <v>711</v>
      </c>
      <c r="B936" s="284"/>
      <c r="C936" s="284"/>
      <c r="D936" s="284"/>
      <c r="E936" s="100"/>
      <c r="F936" s="285" t="s">
        <v>712</v>
      </c>
      <c r="G936" s="285"/>
      <c r="H936" s="285"/>
      <c r="I936" s="285"/>
      <c r="J936" s="286"/>
      <c r="K936" s="91"/>
      <c r="L936" s="50"/>
      <c r="M936" s="50">
        <f>TRUNC(K11/J11,0)*J11</f>
        <v>0</v>
      </c>
    </row>
    <row r="937" spans="1:13" s="2" customFormat="1" ht="111.75" customHeight="1" x14ac:dyDescent="0.25">
      <c r="A937" s="7">
        <v>1</v>
      </c>
      <c r="B937" s="13" t="s">
        <v>24</v>
      </c>
      <c r="C937" s="21"/>
      <c r="D937" s="34" t="s">
        <v>62</v>
      </c>
      <c r="E937" s="27"/>
      <c r="F937" s="47" t="s">
        <v>606</v>
      </c>
      <c r="G937" s="97">
        <v>9785912820687</v>
      </c>
      <c r="H937" s="64">
        <v>173</v>
      </c>
      <c r="I937" s="70" t="s">
        <v>632</v>
      </c>
      <c r="J937" s="81">
        <v>30</v>
      </c>
      <c r="K937" s="86"/>
      <c r="L937" s="50">
        <f>K937*5.2/30</f>
        <v>0</v>
      </c>
      <c r="M937" s="50">
        <f>TRUNC(K937/J937,0)*J937</f>
        <v>0</v>
      </c>
    </row>
    <row r="938" spans="1:13" s="2" customFormat="1" ht="111.75" customHeight="1" x14ac:dyDescent="0.25">
      <c r="A938" s="7">
        <f>A937+1</f>
        <v>2</v>
      </c>
      <c r="B938" s="13" t="s">
        <v>24</v>
      </c>
      <c r="C938" s="21"/>
      <c r="D938" s="34" t="s">
        <v>494</v>
      </c>
      <c r="E938" s="27"/>
      <c r="F938" s="47" t="s">
        <v>607</v>
      </c>
      <c r="G938" s="144">
        <v>9785912826870</v>
      </c>
      <c r="H938" s="64">
        <v>173</v>
      </c>
      <c r="I938" s="70"/>
      <c r="J938" s="81">
        <v>30</v>
      </c>
      <c r="K938" s="103"/>
      <c r="L938" s="50">
        <f>K938*5.2/30</f>
        <v>0</v>
      </c>
      <c r="M938" s="50">
        <f>TRUNC(K938/J938,0)*J938</f>
        <v>0</v>
      </c>
    </row>
    <row r="939" spans="1:13" s="2" customFormat="1" ht="111.75" customHeight="1" x14ac:dyDescent="0.25">
      <c r="A939" s="7">
        <f t="shared" ref="A939:A940" si="158">A938+1</f>
        <v>3</v>
      </c>
      <c r="B939" s="209" t="s">
        <v>24</v>
      </c>
      <c r="C939" s="221"/>
      <c r="D939" s="211" t="s">
        <v>495</v>
      </c>
      <c r="E939" s="212"/>
      <c r="F939" s="213" t="s">
        <v>608</v>
      </c>
      <c r="G939" s="214">
        <v>9785912823244</v>
      </c>
      <c r="H939" s="219">
        <v>85</v>
      </c>
      <c r="I939" s="215" t="s">
        <v>632</v>
      </c>
      <c r="J939" s="217">
        <v>30</v>
      </c>
      <c r="K939" s="86"/>
      <c r="L939" s="50">
        <f>K1868*5.2/30</f>
        <v>0</v>
      </c>
      <c r="M939" s="50">
        <f>TRUNC(K18/J18,0)*J18</f>
        <v>0</v>
      </c>
    </row>
    <row r="940" spans="1:13" s="2" customFormat="1" ht="111.75" customHeight="1" x14ac:dyDescent="0.25">
      <c r="A940" s="7">
        <f t="shared" si="158"/>
        <v>4</v>
      </c>
      <c r="B940" s="13" t="s">
        <v>24</v>
      </c>
      <c r="C940" s="21"/>
      <c r="D940" s="34" t="s">
        <v>496</v>
      </c>
      <c r="E940" s="22"/>
      <c r="F940" s="47" t="s">
        <v>609</v>
      </c>
      <c r="G940" s="144">
        <v>9785912823350</v>
      </c>
      <c r="H940" s="64">
        <v>173</v>
      </c>
      <c r="I940" s="70"/>
      <c r="J940" s="81">
        <v>30</v>
      </c>
      <c r="K940" s="86"/>
      <c r="L940" s="50">
        <f>K18*5.2/30</f>
        <v>0</v>
      </c>
      <c r="M940" s="50" t="e">
        <f>TRUNC(K1868/J1868,0)*J1868</f>
        <v>#DIV/0!</v>
      </c>
    </row>
    <row r="941" spans="1:13" s="2" customFormat="1" ht="111.75" customHeight="1" x14ac:dyDescent="0.25">
      <c r="A941" s="7">
        <f t="shared" ref="A941:A953" si="159">A940+1</f>
        <v>5</v>
      </c>
      <c r="B941" s="13" t="s">
        <v>24</v>
      </c>
      <c r="C941" s="21"/>
      <c r="D941" s="34" t="s">
        <v>497</v>
      </c>
      <c r="E941" s="27"/>
      <c r="F941" s="47" t="s">
        <v>610</v>
      </c>
      <c r="G941" s="97">
        <v>9785912822698</v>
      </c>
      <c r="H941" s="64">
        <v>173</v>
      </c>
      <c r="I941" s="70" t="s">
        <v>629</v>
      </c>
      <c r="J941" s="81">
        <v>30</v>
      </c>
      <c r="K941" s="86"/>
      <c r="L941" s="50">
        <f t="shared" ref="L941:L953" si="160">K941*5.2/30</f>
        <v>0</v>
      </c>
      <c r="M941" s="50">
        <f t="shared" ref="M941:M953" si="161">TRUNC(K941/J941,0)*J941</f>
        <v>0</v>
      </c>
    </row>
    <row r="942" spans="1:13" s="2" customFormat="1" ht="111.75" customHeight="1" x14ac:dyDescent="0.25">
      <c r="A942" s="7">
        <f t="shared" si="159"/>
        <v>6</v>
      </c>
      <c r="B942" s="13" t="s">
        <v>24</v>
      </c>
      <c r="C942" s="21"/>
      <c r="D942" s="34" t="s">
        <v>498</v>
      </c>
      <c r="E942" s="27"/>
      <c r="F942" s="47" t="s">
        <v>611</v>
      </c>
      <c r="G942" s="144">
        <v>9785912828003</v>
      </c>
      <c r="H942" s="64">
        <v>173</v>
      </c>
      <c r="I942" s="70"/>
      <c r="J942" s="81">
        <v>30</v>
      </c>
      <c r="K942" s="86"/>
      <c r="L942" s="50">
        <f t="shared" si="160"/>
        <v>0</v>
      </c>
      <c r="M942" s="50">
        <f t="shared" si="161"/>
        <v>0</v>
      </c>
    </row>
    <row r="943" spans="1:13" s="2" customFormat="1" ht="111.75" customHeight="1" x14ac:dyDescent="0.25">
      <c r="A943" s="7">
        <f t="shared" si="159"/>
        <v>7</v>
      </c>
      <c r="B943" s="13" t="s">
        <v>24</v>
      </c>
      <c r="C943" s="21"/>
      <c r="D943" s="34" t="s">
        <v>499</v>
      </c>
      <c r="E943" s="22"/>
      <c r="F943" s="47" t="s">
        <v>612</v>
      </c>
      <c r="G943" s="97">
        <v>9785912821899</v>
      </c>
      <c r="H943" s="64">
        <v>173</v>
      </c>
      <c r="I943" s="70" t="s">
        <v>632</v>
      </c>
      <c r="J943" s="81">
        <v>30</v>
      </c>
      <c r="K943" s="86"/>
      <c r="L943" s="50">
        <f t="shared" si="160"/>
        <v>0</v>
      </c>
      <c r="M943" s="50">
        <f t="shared" si="161"/>
        <v>0</v>
      </c>
    </row>
    <row r="944" spans="1:13" s="2" customFormat="1" ht="111.75" customHeight="1" x14ac:dyDescent="0.25">
      <c r="A944" s="7">
        <f t="shared" si="159"/>
        <v>8</v>
      </c>
      <c r="B944" s="13" t="s">
        <v>24</v>
      </c>
      <c r="C944" s="21"/>
      <c r="D944" s="34" t="s">
        <v>500</v>
      </c>
      <c r="E944" s="50"/>
      <c r="F944" s="47" t="s">
        <v>613</v>
      </c>
      <c r="G944" s="144">
        <v>9785912827709</v>
      </c>
      <c r="H944" s="64">
        <v>173</v>
      </c>
      <c r="I944" s="70"/>
      <c r="J944" s="81">
        <v>30</v>
      </c>
      <c r="K944" s="86"/>
      <c r="L944" s="50">
        <f t="shared" si="160"/>
        <v>0</v>
      </c>
      <c r="M944" s="50">
        <f t="shared" si="161"/>
        <v>0</v>
      </c>
    </row>
    <row r="945" spans="1:13" s="2" customFormat="1" ht="111.75" customHeight="1" x14ac:dyDescent="0.25">
      <c r="A945" s="7">
        <f t="shared" si="159"/>
        <v>9</v>
      </c>
      <c r="B945" s="13" t="s">
        <v>24</v>
      </c>
      <c r="C945" s="21"/>
      <c r="D945" s="34" t="s">
        <v>501</v>
      </c>
      <c r="E945" s="27"/>
      <c r="F945" s="47" t="s">
        <v>614</v>
      </c>
      <c r="G945" s="144">
        <v>9785912825491</v>
      </c>
      <c r="H945" s="64">
        <v>173</v>
      </c>
      <c r="I945" s="70"/>
      <c r="J945" s="81">
        <v>30</v>
      </c>
      <c r="K945" s="103"/>
      <c r="L945" s="50">
        <f t="shared" si="160"/>
        <v>0</v>
      </c>
      <c r="M945" s="50">
        <f t="shared" si="161"/>
        <v>0</v>
      </c>
    </row>
    <row r="946" spans="1:13" s="2" customFormat="1" ht="111.75" customHeight="1" x14ac:dyDescent="0.25">
      <c r="A946" s="7">
        <f t="shared" si="159"/>
        <v>10</v>
      </c>
      <c r="B946" s="13" t="s">
        <v>24</v>
      </c>
      <c r="C946" s="21"/>
      <c r="D946" s="34" t="s">
        <v>502</v>
      </c>
      <c r="E946" s="27"/>
      <c r="F946" s="47" t="s">
        <v>782</v>
      </c>
      <c r="G946" s="144">
        <v>9785912824937</v>
      </c>
      <c r="H946" s="64">
        <v>173</v>
      </c>
      <c r="I946" s="70" t="s">
        <v>629</v>
      </c>
      <c r="J946" s="81">
        <v>30</v>
      </c>
      <c r="K946" s="103"/>
      <c r="L946" s="50">
        <f t="shared" si="160"/>
        <v>0</v>
      </c>
      <c r="M946" s="50">
        <f t="shared" si="161"/>
        <v>0</v>
      </c>
    </row>
    <row r="947" spans="1:13" s="2" customFormat="1" ht="111.75" customHeight="1" x14ac:dyDescent="0.25">
      <c r="A947" s="7">
        <f t="shared" si="159"/>
        <v>11</v>
      </c>
      <c r="B947" s="13" t="s">
        <v>24</v>
      </c>
      <c r="C947" s="21"/>
      <c r="D947" s="34" t="s">
        <v>1007</v>
      </c>
      <c r="E947" s="27"/>
      <c r="F947" s="47" t="s">
        <v>615</v>
      </c>
      <c r="G947" s="144">
        <v>9785912828942</v>
      </c>
      <c r="H947" s="64">
        <v>173</v>
      </c>
      <c r="I947" s="72" t="s">
        <v>631</v>
      </c>
      <c r="J947" s="81">
        <v>30</v>
      </c>
      <c r="K947" s="86"/>
      <c r="L947" s="50">
        <f t="shared" si="160"/>
        <v>0</v>
      </c>
      <c r="M947" s="50">
        <f t="shared" si="161"/>
        <v>0</v>
      </c>
    </row>
    <row r="948" spans="1:13" s="2" customFormat="1" ht="111.75" customHeight="1" x14ac:dyDescent="0.25">
      <c r="A948" s="7">
        <f t="shared" si="159"/>
        <v>12</v>
      </c>
      <c r="B948" s="13" t="s">
        <v>24</v>
      </c>
      <c r="C948" s="21"/>
      <c r="D948" s="34" t="s">
        <v>503</v>
      </c>
      <c r="E948" s="22"/>
      <c r="F948" s="47" t="s">
        <v>616</v>
      </c>
      <c r="G948" s="97">
        <v>9785912823442</v>
      </c>
      <c r="H948" s="64">
        <v>173</v>
      </c>
      <c r="I948" s="70" t="s">
        <v>632</v>
      </c>
      <c r="J948" s="81">
        <v>30</v>
      </c>
      <c r="K948" s="86"/>
      <c r="L948" s="50">
        <f t="shared" si="160"/>
        <v>0</v>
      </c>
      <c r="M948" s="50">
        <f t="shared" si="161"/>
        <v>0</v>
      </c>
    </row>
    <row r="949" spans="1:13" s="2" customFormat="1" ht="111.75" customHeight="1" x14ac:dyDescent="0.25">
      <c r="A949" s="7">
        <f t="shared" si="159"/>
        <v>13</v>
      </c>
      <c r="B949" s="13" t="s">
        <v>24</v>
      </c>
      <c r="C949" s="24" t="s">
        <v>30</v>
      </c>
      <c r="D949" s="34" t="s">
        <v>1003</v>
      </c>
      <c r="E949" s="27"/>
      <c r="F949" s="47" t="s">
        <v>599</v>
      </c>
      <c r="G949" s="144">
        <v>9785912823428</v>
      </c>
      <c r="H949" s="64">
        <v>173</v>
      </c>
      <c r="I949" s="72" t="s">
        <v>829</v>
      </c>
      <c r="J949" s="81">
        <v>30</v>
      </c>
      <c r="K949" s="103"/>
      <c r="L949" s="50">
        <f t="shared" si="160"/>
        <v>0</v>
      </c>
      <c r="M949" s="50">
        <f t="shared" si="161"/>
        <v>0</v>
      </c>
    </row>
    <row r="950" spans="1:13" s="2" customFormat="1" ht="111.75" customHeight="1" x14ac:dyDescent="0.25">
      <c r="A950" s="7">
        <f t="shared" si="159"/>
        <v>14</v>
      </c>
      <c r="B950" s="13" t="s">
        <v>24</v>
      </c>
      <c r="C950" s="21"/>
      <c r="D950" s="34" t="s">
        <v>463</v>
      </c>
      <c r="E950" s="27"/>
      <c r="F950" s="47" t="s">
        <v>1159</v>
      </c>
      <c r="G950" s="144">
        <v>9785000335949</v>
      </c>
      <c r="H950" s="64">
        <v>173</v>
      </c>
      <c r="I950" s="72" t="s">
        <v>631</v>
      </c>
      <c r="J950" s="81">
        <v>30</v>
      </c>
      <c r="K950" s="103"/>
      <c r="L950" s="50">
        <f t="shared" si="160"/>
        <v>0</v>
      </c>
      <c r="M950" s="50">
        <f t="shared" si="161"/>
        <v>0</v>
      </c>
    </row>
    <row r="951" spans="1:13" s="2" customFormat="1" ht="111.75" customHeight="1" x14ac:dyDescent="0.25">
      <c r="A951" s="7">
        <f t="shared" si="159"/>
        <v>15</v>
      </c>
      <c r="B951" s="13" t="s">
        <v>24</v>
      </c>
      <c r="C951" s="24" t="s">
        <v>30</v>
      </c>
      <c r="D951" s="34" t="s">
        <v>504</v>
      </c>
      <c r="E951" s="27"/>
      <c r="F951" s="47" t="s">
        <v>1160</v>
      </c>
      <c r="G951" s="144">
        <v>9785000334973</v>
      </c>
      <c r="H951" s="64">
        <v>173</v>
      </c>
      <c r="I951" s="72" t="s">
        <v>829</v>
      </c>
      <c r="J951" s="81">
        <v>30</v>
      </c>
      <c r="K951" s="103"/>
      <c r="L951" s="50">
        <f t="shared" si="160"/>
        <v>0</v>
      </c>
      <c r="M951" s="50">
        <f t="shared" si="161"/>
        <v>0</v>
      </c>
    </row>
    <row r="952" spans="1:13" s="9" customFormat="1" ht="111.75" customHeight="1" x14ac:dyDescent="0.25">
      <c r="A952" s="7">
        <f t="shared" si="159"/>
        <v>16</v>
      </c>
      <c r="B952" s="13" t="s">
        <v>24</v>
      </c>
      <c r="C952" s="21"/>
      <c r="D952" s="34" t="s">
        <v>505</v>
      </c>
      <c r="E952" s="27"/>
      <c r="F952" s="47" t="s">
        <v>617</v>
      </c>
      <c r="G952" s="144">
        <v>9785912823640</v>
      </c>
      <c r="H952" s="64">
        <v>173</v>
      </c>
      <c r="I952" s="72"/>
      <c r="J952" s="81">
        <v>30</v>
      </c>
      <c r="K952" s="103"/>
      <c r="L952" s="50">
        <f t="shared" si="160"/>
        <v>0</v>
      </c>
      <c r="M952" s="50">
        <f t="shared" si="161"/>
        <v>0</v>
      </c>
    </row>
    <row r="953" spans="1:13" s="9" customFormat="1" ht="111.75" customHeight="1" x14ac:dyDescent="0.25">
      <c r="A953" s="7">
        <f t="shared" si="159"/>
        <v>17</v>
      </c>
      <c r="B953" s="13" t="s">
        <v>24</v>
      </c>
      <c r="C953" s="21"/>
      <c r="D953" s="34" t="s">
        <v>506</v>
      </c>
      <c r="E953" s="27"/>
      <c r="F953" s="47" t="s">
        <v>1158</v>
      </c>
      <c r="G953" s="144">
        <v>9785912828959</v>
      </c>
      <c r="H953" s="64">
        <v>173</v>
      </c>
      <c r="I953" s="72" t="s">
        <v>631</v>
      </c>
      <c r="J953" s="81">
        <v>30</v>
      </c>
      <c r="K953" s="103"/>
      <c r="L953" s="50">
        <f t="shared" si="160"/>
        <v>0</v>
      </c>
      <c r="M953" s="50">
        <f t="shared" si="161"/>
        <v>0</v>
      </c>
    </row>
    <row r="954" spans="1:13" s="2" customFormat="1" ht="47.25" customHeight="1" x14ac:dyDescent="0.25">
      <c r="A954" s="283" t="s">
        <v>751</v>
      </c>
      <c r="B954" s="284"/>
      <c r="C954" s="284"/>
      <c r="D954" s="284"/>
      <c r="E954" s="15"/>
      <c r="F954" s="285" t="s">
        <v>752</v>
      </c>
      <c r="G954" s="285"/>
      <c r="H954" s="285"/>
      <c r="I954" s="285"/>
      <c r="J954" s="286"/>
      <c r="K954" s="86"/>
      <c r="L954" s="50"/>
      <c r="M954" s="50"/>
    </row>
    <row r="955" spans="1:13" s="9" customFormat="1" ht="111.75" customHeight="1" x14ac:dyDescent="0.25">
      <c r="A955" s="7">
        <v>1</v>
      </c>
      <c r="B955" s="13" t="s">
        <v>753</v>
      </c>
      <c r="C955" s="21"/>
      <c r="D955" s="34" t="s">
        <v>158</v>
      </c>
      <c r="E955" s="27"/>
      <c r="F955" s="47" t="s">
        <v>754</v>
      </c>
      <c r="G955" s="144">
        <v>9785912822612</v>
      </c>
      <c r="H955" s="64">
        <v>100</v>
      </c>
      <c r="I955" s="72"/>
      <c r="J955" s="81">
        <v>64</v>
      </c>
      <c r="K955" s="103"/>
      <c r="L955" s="50">
        <f>K955*6.4/64</f>
        <v>0</v>
      </c>
      <c r="M955" s="50">
        <f>TRUNC(K955/J955,0)*J955</f>
        <v>0</v>
      </c>
    </row>
    <row r="956" spans="1:13" s="2" customFormat="1" ht="41.45" customHeight="1" x14ac:dyDescent="0.25">
      <c r="A956" s="288" t="s">
        <v>713</v>
      </c>
      <c r="B956" s="289"/>
      <c r="C956" s="289"/>
      <c r="D956" s="289"/>
      <c r="E956" s="289"/>
      <c r="F956" s="289"/>
      <c r="G956" s="289"/>
      <c r="H956" s="289"/>
      <c r="I956" s="289"/>
      <c r="J956" s="290"/>
      <c r="K956" s="91"/>
      <c r="L956" s="50"/>
      <c r="M956" s="50"/>
    </row>
    <row r="957" spans="1:13" s="2" customFormat="1" ht="54.75" customHeight="1" x14ac:dyDescent="0.25">
      <c r="A957" s="283" t="s">
        <v>714</v>
      </c>
      <c r="B957" s="284"/>
      <c r="C957" s="284"/>
      <c r="D957" s="284"/>
      <c r="E957" s="100"/>
      <c r="F957" s="285" t="s">
        <v>750</v>
      </c>
      <c r="G957" s="285"/>
      <c r="H957" s="285"/>
      <c r="I957" s="285"/>
      <c r="J957" s="286"/>
      <c r="K957" s="91"/>
      <c r="L957" s="50"/>
      <c r="M957" s="50"/>
    </row>
    <row r="958" spans="1:13" s="2" customFormat="1" ht="111.75" customHeight="1" x14ac:dyDescent="0.25">
      <c r="A958" s="5">
        <v>1</v>
      </c>
      <c r="B958" s="13" t="s">
        <v>25</v>
      </c>
      <c r="C958" s="29"/>
      <c r="D958" s="36" t="s">
        <v>507</v>
      </c>
      <c r="E958" s="27"/>
      <c r="F958" s="47" t="s">
        <v>782</v>
      </c>
      <c r="G958" s="97">
        <v>9785000336113</v>
      </c>
      <c r="H958" s="63">
        <v>84</v>
      </c>
      <c r="I958" s="70" t="s">
        <v>631</v>
      </c>
      <c r="J958" s="5">
        <v>120</v>
      </c>
      <c r="K958" s="103"/>
      <c r="L958" s="50">
        <f t="shared" ref="L958:L983" si="162">K958*4.6/100</f>
        <v>0</v>
      </c>
      <c r="M958" s="50">
        <f t="shared" ref="M958:M983" si="163">TRUNC(K958/J958,0)*J958</f>
        <v>0</v>
      </c>
    </row>
    <row r="959" spans="1:13" s="2" customFormat="1" ht="111.75" customHeight="1" x14ac:dyDescent="0.25">
      <c r="A959" s="5">
        <f>A958+1</f>
        <v>2</v>
      </c>
      <c r="B959" s="13" t="s">
        <v>25</v>
      </c>
      <c r="C959" s="24" t="s">
        <v>30</v>
      </c>
      <c r="D959" s="36" t="s">
        <v>508</v>
      </c>
      <c r="E959" s="22"/>
      <c r="F959" s="47" t="s">
        <v>618</v>
      </c>
      <c r="G959" s="97">
        <v>9785000335482</v>
      </c>
      <c r="H959" s="63">
        <v>84</v>
      </c>
      <c r="I959" s="70" t="s">
        <v>829</v>
      </c>
      <c r="J959" s="5">
        <v>120</v>
      </c>
      <c r="K959" s="86"/>
      <c r="L959" s="50">
        <f t="shared" si="162"/>
        <v>0</v>
      </c>
      <c r="M959" s="50">
        <f t="shared" si="163"/>
        <v>0</v>
      </c>
    </row>
    <row r="960" spans="1:13" s="2" customFormat="1" ht="111.75" customHeight="1" x14ac:dyDescent="0.25">
      <c r="A960" s="5">
        <f t="shared" ref="A960:A983" si="164">A959+1</f>
        <v>3</v>
      </c>
      <c r="B960" s="13" t="s">
        <v>25</v>
      </c>
      <c r="C960" s="24" t="s">
        <v>30</v>
      </c>
      <c r="D960" s="36" t="s">
        <v>90</v>
      </c>
      <c r="E960" s="27"/>
      <c r="F960" s="47" t="s">
        <v>591</v>
      </c>
      <c r="G960" s="97">
        <v>9785912825378</v>
      </c>
      <c r="H960" s="63">
        <v>84</v>
      </c>
      <c r="I960" s="70" t="s">
        <v>829</v>
      </c>
      <c r="J960" s="5">
        <v>120</v>
      </c>
      <c r="K960" s="103"/>
      <c r="L960" s="50">
        <f t="shared" si="162"/>
        <v>0</v>
      </c>
      <c r="M960" s="50">
        <f t="shared" si="163"/>
        <v>0</v>
      </c>
    </row>
    <row r="961" spans="1:13" s="2" customFormat="1" ht="111.75" customHeight="1" x14ac:dyDescent="0.25">
      <c r="A961" s="5">
        <f t="shared" si="164"/>
        <v>4</v>
      </c>
      <c r="B961" s="13" t="s">
        <v>25</v>
      </c>
      <c r="C961" s="24" t="s">
        <v>30</v>
      </c>
      <c r="D961" s="36" t="s">
        <v>509</v>
      </c>
      <c r="E961" s="43" t="s">
        <v>552</v>
      </c>
      <c r="F961" s="47" t="s">
        <v>591</v>
      </c>
      <c r="G961" s="97">
        <v>9785912825385</v>
      </c>
      <c r="H961" s="63">
        <v>84</v>
      </c>
      <c r="I961" s="70" t="s">
        <v>829</v>
      </c>
      <c r="J961" s="5">
        <v>120</v>
      </c>
      <c r="K961" s="103"/>
      <c r="L961" s="50">
        <f t="shared" si="162"/>
        <v>0</v>
      </c>
      <c r="M961" s="50">
        <f t="shared" si="163"/>
        <v>0</v>
      </c>
    </row>
    <row r="962" spans="1:13" s="2" customFormat="1" ht="111.75" customHeight="1" x14ac:dyDescent="0.25">
      <c r="A962" s="5">
        <f t="shared" si="164"/>
        <v>5</v>
      </c>
      <c r="B962" s="13" t="s">
        <v>25</v>
      </c>
      <c r="C962" s="24" t="s">
        <v>30</v>
      </c>
      <c r="D962" s="36" t="s">
        <v>236</v>
      </c>
      <c r="E962" s="27"/>
      <c r="F962" s="47" t="s">
        <v>591</v>
      </c>
      <c r="G962" s="97">
        <v>9785912826696</v>
      </c>
      <c r="H962" s="63">
        <v>84</v>
      </c>
      <c r="I962" s="70" t="s">
        <v>1097</v>
      </c>
      <c r="J962" s="5">
        <v>100</v>
      </c>
      <c r="K962" s="103"/>
      <c r="L962" s="50">
        <f t="shared" si="162"/>
        <v>0</v>
      </c>
      <c r="M962" s="50">
        <f t="shared" si="163"/>
        <v>0</v>
      </c>
    </row>
    <row r="963" spans="1:13" s="2" customFormat="1" ht="111.75" customHeight="1" x14ac:dyDescent="0.25">
      <c r="A963" s="5">
        <f t="shared" si="164"/>
        <v>6</v>
      </c>
      <c r="B963" s="13" t="s">
        <v>25</v>
      </c>
      <c r="C963" s="24" t="s">
        <v>30</v>
      </c>
      <c r="D963" s="36" t="s">
        <v>1004</v>
      </c>
      <c r="E963" s="43" t="s">
        <v>552</v>
      </c>
      <c r="F963" s="47" t="s">
        <v>782</v>
      </c>
      <c r="G963" s="97">
        <v>9785000336120</v>
      </c>
      <c r="H963" s="63">
        <v>84</v>
      </c>
      <c r="I963" s="70" t="s">
        <v>829</v>
      </c>
      <c r="J963" s="5">
        <v>120</v>
      </c>
      <c r="K963" s="103"/>
      <c r="L963" s="50">
        <f t="shared" si="162"/>
        <v>0</v>
      </c>
      <c r="M963" s="50">
        <f t="shared" si="163"/>
        <v>0</v>
      </c>
    </row>
    <row r="964" spans="1:13" s="2" customFormat="1" ht="111.75" customHeight="1" x14ac:dyDescent="0.25">
      <c r="A964" s="5">
        <f t="shared" si="164"/>
        <v>7</v>
      </c>
      <c r="B964" s="13" t="s">
        <v>25</v>
      </c>
      <c r="C964" s="24" t="s">
        <v>30</v>
      </c>
      <c r="D964" s="36" t="s">
        <v>511</v>
      </c>
      <c r="E964" s="27"/>
      <c r="F964" s="47" t="s">
        <v>591</v>
      </c>
      <c r="G964" s="97">
        <v>9785912824463</v>
      </c>
      <c r="H964" s="63">
        <v>84</v>
      </c>
      <c r="I964" s="70" t="s">
        <v>1097</v>
      </c>
      <c r="J964" s="5">
        <v>100</v>
      </c>
      <c r="K964" s="103"/>
      <c r="L964" s="50">
        <f t="shared" si="162"/>
        <v>0</v>
      </c>
      <c r="M964" s="50">
        <f t="shared" si="163"/>
        <v>0</v>
      </c>
    </row>
    <row r="965" spans="1:13" s="2" customFormat="1" ht="111.75" customHeight="1" x14ac:dyDescent="0.25">
      <c r="A965" s="5">
        <f t="shared" si="164"/>
        <v>8</v>
      </c>
      <c r="B965" s="13" t="s">
        <v>25</v>
      </c>
      <c r="C965" s="24" t="s">
        <v>30</v>
      </c>
      <c r="D965" s="36" t="s">
        <v>512</v>
      </c>
      <c r="E965" s="46"/>
      <c r="F965" s="47" t="s">
        <v>591</v>
      </c>
      <c r="G965" s="97">
        <v>9785912824654</v>
      </c>
      <c r="H965" s="63">
        <v>84</v>
      </c>
      <c r="I965" s="70" t="s">
        <v>627</v>
      </c>
      <c r="J965" s="5">
        <v>120</v>
      </c>
      <c r="K965" s="86"/>
      <c r="L965" s="50">
        <f t="shared" si="162"/>
        <v>0</v>
      </c>
      <c r="M965" s="50">
        <f t="shared" si="163"/>
        <v>0</v>
      </c>
    </row>
    <row r="966" spans="1:13" s="2" customFormat="1" ht="111.75" customHeight="1" x14ac:dyDescent="0.25">
      <c r="A966" s="5">
        <f t="shared" si="164"/>
        <v>9</v>
      </c>
      <c r="B966" s="13"/>
      <c r="C966" s="24" t="s">
        <v>30</v>
      </c>
      <c r="D966" s="36" t="s">
        <v>726</v>
      </c>
      <c r="E966" s="27"/>
      <c r="F966" s="47" t="s">
        <v>782</v>
      </c>
      <c r="G966" s="97">
        <v>9785912824470</v>
      </c>
      <c r="H966" s="63">
        <v>84</v>
      </c>
      <c r="I966" s="70" t="s">
        <v>627</v>
      </c>
      <c r="J966" s="5">
        <v>120</v>
      </c>
      <c r="K966" s="103"/>
      <c r="L966" s="50">
        <f t="shared" si="162"/>
        <v>0</v>
      </c>
      <c r="M966" s="50">
        <f t="shared" si="163"/>
        <v>0</v>
      </c>
    </row>
    <row r="967" spans="1:13" s="2" customFormat="1" ht="111.75" customHeight="1" x14ac:dyDescent="0.25">
      <c r="A967" s="5">
        <f t="shared" si="164"/>
        <v>10</v>
      </c>
      <c r="B967" s="13" t="s">
        <v>25</v>
      </c>
      <c r="C967" s="29"/>
      <c r="D967" s="36" t="s">
        <v>513</v>
      </c>
      <c r="E967" s="27"/>
      <c r="F967" s="47" t="s">
        <v>782</v>
      </c>
      <c r="G967" s="97">
        <v>9785000336144</v>
      </c>
      <c r="H967" s="63">
        <v>84</v>
      </c>
      <c r="I967" s="70" t="s">
        <v>631</v>
      </c>
      <c r="J967" s="5">
        <v>120</v>
      </c>
      <c r="K967" s="103"/>
      <c r="L967" s="50">
        <f t="shared" si="162"/>
        <v>0</v>
      </c>
      <c r="M967" s="50">
        <f t="shared" si="163"/>
        <v>0</v>
      </c>
    </row>
    <row r="968" spans="1:13" s="2" customFormat="1" ht="111.75" customHeight="1" x14ac:dyDescent="0.25">
      <c r="A968" s="5">
        <f t="shared" si="164"/>
        <v>11</v>
      </c>
      <c r="B968" s="13" t="s">
        <v>25</v>
      </c>
      <c r="C968" s="29"/>
      <c r="D968" s="36" t="s">
        <v>514</v>
      </c>
      <c r="E968" s="29"/>
      <c r="F968" s="47" t="s">
        <v>782</v>
      </c>
      <c r="G968" s="97">
        <v>9785912824661</v>
      </c>
      <c r="H968" s="63">
        <v>84</v>
      </c>
      <c r="I968" s="70" t="s">
        <v>631</v>
      </c>
      <c r="J968" s="5">
        <v>120</v>
      </c>
      <c r="K968" s="86"/>
      <c r="L968" s="50">
        <f t="shared" si="162"/>
        <v>0</v>
      </c>
      <c r="M968" s="50">
        <f t="shared" si="163"/>
        <v>0</v>
      </c>
    </row>
    <row r="969" spans="1:13" s="2" customFormat="1" ht="111.75" customHeight="1" x14ac:dyDescent="0.25">
      <c r="A969" s="5">
        <f t="shared" si="164"/>
        <v>12</v>
      </c>
      <c r="B969" s="13" t="s">
        <v>25</v>
      </c>
      <c r="C969" s="24" t="s">
        <v>30</v>
      </c>
      <c r="D969" s="36" t="s">
        <v>1005</v>
      </c>
      <c r="E969" s="27"/>
      <c r="F969" s="47" t="s">
        <v>587</v>
      </c>
      <c r="G969" s="97">
        <v>9785000336168</v>
      </c>
      <c r="H969" s="63">
        <v>84</v>
      </c>
      <c r="I969" s="70" t="s">
        <v>829</v>
      </c>
      <c r="J969" s="5">
        <v>120</v>
      </c>
      <c r="K969" s="103"/>
      <c r="L969" s="50">
        <f t="shared" si="162"/>
        <v>0</v>
      </c>
      <c r="M969" s="50">
        <f t="shared" si="163"/>
        <v>0</v>
      </c>
    </row>
    <row r="970" spans="1:13" s="2" customFormat="1" ht="111.75" customHeight="1" x14ac:dyDescent="0.25">
      <c r="A970" s="5">
        <f t="shared" si="164"/>
        <v>13</v>
      </c>
      <c r="B970" s="13"/>
      <c r="C970" s="24" t="s">
        <v>30</v>
      </c>
      <c r="D970" s="36" t="s">
        <v>727</v>
      </c>
      <c r="E970" s="27"/>
      <c r="F970" s="47" t="s">
        <v>782</v>
      </c>
      <c r="G970" s="97">
        <v>9785912824456</v>
      </c>
      <c r="H970" s="63">
        <v>84</v>
      </c>
      <c r="I970" s="70" t="s">
        <v>627</v>
      </c>
      <c r="J970" s="5">
        <v>120</v>
      </c>
      <c r="K970" s="86"/>
      <c r="L970" s="50">
        <f t="shared" si="162"/>
        <v>0</v>
      </c>
      <c r="M970" s="50">
        <f t="shared" si="163"/>
        <v>0</v>
      </c>
    </row>
    <row r="971" spans="1:13" s="2" customFormat="1" ht="111.75" customHeight="1" x14ac:dyDescent="0.25">
      <c r="A971" s="5">
        <f t="shared" si="164"/>
        <v>14</v>
      </c>
      <c r="B971" s="13" t="s">
        <v>25</v>
      </c>
      <c r="C971" s="29"/>
      <c r="D971" s="36" t="s">
        <v>515</v>
      </c>
      <c r="E971" s="27"/>
      <c r="F971" s="47" t="s">
        <v>591</v>
      </c>
      <c r="G971" s="97">
        <v>9785912828386</v>
      </c>
      <c r="H971" s="63">
        <v>84</v>
      </c>
      <c r="I971" s="70" t="s">
        <v>631</v>
      </c>
      <c r="J971" s="5">
        <v>120</v>
      </c>
      <c r="K971" s="103"/>
      <c r="L971" s="50">
        <f t="shared" si="162"/>
        <v>0</v>
      </c>
      <c r="M971" s="50">
        <f t="shared" si="163"/>
        <v>0</v>
      </c>
    </row>
    <row r="972" spans="1:13" s="2" customFormat="1" ht="111.75" customHeight="1" x14ac:dyDescent="0.25">
      <c r="A972" s="5">
        <f t="shared" si="164"/>
        <v>15</v>
      </c>
      <c r="B972" s="13"/>
      <c r="C972" s="24" t="s">
        <v>30</v>
      </c>
      <c r="D972" s="36" t="s">
        <v>534</v>
      </c>
      <c r="E972" s="27"/>
      <c r="F972" s="47" t="s">
        <v>782</v>
      </c>
      <c r="G972" s="97">
        <v>9785912825446</v>
      </c>
      <c r="H972" s="63">
        <v>84</v>
      </c>
      <c r="I972" s="70" t="s">
        <v>627</v>
      </c>
      <c r="J972" s="5">
        <v>120</v>
      </c>
      <c r="K972" s="86"/>
      <c r="L972" s="50">
        <f t="shared" si="162"/>
        <v>0</v>
      </c>
      <c r="M972" s="50">
        <f t="shared" si="163"/>
        <v>0</v>
      </c>
    </row>
    <row r="973" spans="1:13" s="2" customFormat="1" ht="111.75" customHeight="1" x14ac:dyDescent="0.25">
      <c r="A973" s="5">
        <f t="shared" si="164"/>
        <v>16</v>
      </c>
      <c r="B973" s="13" t="s">
        <v>25</v>
      </c>
      <c r="C973" s="29"/>
      <c r="D973" s="36" t="s">
        <v>516</v>
      </c>
      <c r="E973" s="27"/>
      <c r="F973" s="47" t="s">
        <v>618</v>
      </c>
      <c r="G973" s="97">
        <v>9785912823381</v>
      </c>
      <c r="H973" s="63">
        <v>84</v>
      </c>
      <c r="I973" s="70" t="s">
        <v>632</v>
      </c>
      <c r="J973" s="5">
        <v>100</v>
      </c>
      <c r="K973" s="103"/>
      <c r="L973" s="50">
        <f t="shared" si="162"/>
        <v>0</v>
      </c>
      <c r="M973" s="50">
        <f t="shared" si="163"/>
        <v>0</v>
      </c>
    </row>
    <row r="974" spans="1:13" s="2" customFormat="1" ht="111.75" customHeight="1" x14ac:dyDescent="0.25">
      <c r="A974" s="5">
        <f t="shared" si="164"/>
        <v>17</v>
      </c>
      <c r="B974" s="13" t="s">
        <v>25</v>
      </c>
      <c r="C974" s="24" t="s">
        <v>30</v>
      </c>
      <c r="D974" s="36" t="s">
        <v>517</v>
      </c>
      <c r="E974" s="27"/>
      <c r="F974" s="47" t="s">
        <v>782</v>
      </c>
      <c r="G974" s="97">
        <v>9785912825453</v>
      </c>
      <c r="H974" s="63">
        <v>84</v>
      </c>
      <c r="I974" s="70" t="s">
        <v>1097</v>
      </c>
      <c r="J974" s="5">
        <v>100</v>
      </c>
      <c r="K974" s="103"/>
      <c r="L974" s="50">
        <f t="shared" si="162"/>
        <v>0</v>
      </c>
      <c r="M974" s="50">
        <f t="shared" si="163"/>
        <v>0</v>
      </c>
    </row>
    <row r="975" spans="1:13" s="2" customFormat="1" ht="111.75" customHeight="1" x14ac:dyDescent="0.25">
      <c r="A975" s="5">
        <f t="shared" si="164"/>
        <v>18</v>
      </c>
      <c r="B975" s="13" t="s">
        <v>25</v>
      </c>
      <c r="C975" s="24" t="s">
        <v>30</v>
      </c>
      <c r="D975" s="36" t="s">
        <v>518</v>
      </c>
      <c r="E975" s="27"/>
      <c r="F975" s="47" t="s">
        <v>587</v>
      </c>
      <c r="G975" s="97">
        <v>9785912824678</v>
      </c>
      <c r="H975" s="63">
        <v>84</v>
      </c>
      <c r="I975" s="70" t="s">
        <v>1097</v>
      </c>
      <c r="J975" s="5">
        <v>100</v>
      </c>
      <c r="K975" s="103"/>
      <c r="L975" s="50">
        <f t="shared" si="162"/>
        <v>0</v>
      </c>
      <c r="M975" s="50">
        <f t="shared" si="163"/>
        <v>0</v>
      </c>
    </row>
    <row r="976" spans="1:13" s="2" customFormat="1" ht="111.75" customHeight="1" x14ac:dyDescent="0.25">
      <c r="A976" s="5">
        <f t="shared" si="164"/>
        <v>19</v>
      </c>
      <c r="B976" s="13"/>
      <c r="C976" s="24" t="s">
        <v>30</v>
      </c>
      <c r="D976" s="36" t="s">
        <v>728</v>
      </c>
      <c r="E976" s="27"/>
      <c r="F976" s="47" t="s">
        <v>782</v>
      </c>
      <c r="G976" s="97">
        <v>9785912826702</v>
      </c>
      <c r="H976" s="63">
        <v>84</v>
      </c>
      <c r="I976" s="70" t="s">
        <v>627</v>
      </c>
      <c r="J976" s="5">
        <v>120</v>
      </c>
      <c r="K976" s="86"/>
      <c r="L976" s="50">
        <f t="shared" si="162"/>
        <v>0</v>
      </c>
      <c r="M976" s="50">
        <f t="shared" si="163"/>
        <v>0</v>
      </c>
    </row>
    <row r="977" spans="1:13" s="2" customFormat="1" ht="111.75" customHeight="1" x14ac:dyDescent="0.25">
      <c r="A977" s="5">
        <f t="shared" si="164"/>
        <v>20</v>
      </c>
      <c r="B977" s="13" t="s">
        <v>25</v>
      </c>
      <c r="C977" s="24" t="s">
        <v>30</v>
      </c>
      <c r="D977" s="36" t="s">
        <v>519</v>
      </c>
      <c r="E977" s="27"/>
      <c r="F977" s="47" t="s">
        <v>782</v>
      </c>
      <c r="G977" s="97">
        <v>9785000336151</v>
      </c>
      <c r="H977" s="63">
        <v>84</v>
      </c>
      <c r="I977" s="70" t="s">
        <v>829</v>
      </c>
      <c r="J977" s="5">
        <v>120</v>
      </c>
      <c r="K977" s="86"/>
      <c r="L977" s="50">
        <f t="shared" si="162"/>
        <v>0</v>
      </c>
      <c r="M977" s="50">
        <f t="shared" si="163"/>
        <v>0</v>
      </c>
    </row>
    <row r="978" spans="1:13" s="2" customFormat="1" ht="111.75" customHeight="1" x14ac:dyDescent="0.25">
      <c r="A978" s="5">
        <f t="shared" si="164"/>
        <v>21</v>
      </c>
      <c r="B978" s="13" t="s">
        <v>25</v>
      </c>
      <c r="C978" s="29"/>
      <c r="D978" s="36" t="s">
        <v>520</v>
      </c>
      <c r="E978" s="44"/>
      <c r="F978" s="47" t="s">
        <v>618</v>
      </c>
      <c r="G978" s="97">
        <v>9785912822544</v>
      </c>
      <c r="H978" s="63">
        <v>84</v>
      </c>
      <c r="I978" s="70" t="s">
        <v>631</v>
      </c>
      <c r="J978" s="5">
        <v>120</v>
      </c>
      <c r="K978" s="86"/>
      <c r="L978" s="50">
        <f t="shared" si="162"/>
        <v>0</v>
      </c>
      <c r="M978" s="50">
        <f t="shared" si="163"/>
        <v>0</v>
      </c>
    </row>
    <row r="979" spans="1:13" s="2" customFormat="1" ht="111.75" customHeight="1" x14ac:dyDescent="0.25">
      <c r="A979" s="5">
        <f t="shared" si="164"/>
        <v>22</v>
      </c>
      <c r="B979" s="13" t="s">
        <v>25</v>
      </c>
      <c r="C979" s="29"/>
      <c r="D979" s="36" t="s">
        <v>521</v>
      </c>
      <c r="E979" s="27"/>
      <c r="F979" s="47" t="s">
        <v>589</v>
      </c>
      <c r="G979" s="97">
        <v>9785000336175</v>
      </c>
      <c r="H979" s="63">
        <v>84</v>
      </c>
      <c r="I979" s="70" t="s">
        <v>631</v>
      </c>
      <c r="J979" s="5">
        <v>120</v>
      </c>
      <c r="K979" s="86"/>
      <c r="L979" s="50">
        <f t="shared" si="162"/>
        <v>0</v>
      </c>
      <c r="M979" s="50">
        <f t="shared" si="163"/>
        <v>0</v>
      </c>
    </row>
    <row r="980" spans="1:13" s="2" customFormat="1" ht="111.75" customHeight="1" x14ac:dyDescent="0.25">
      <c r="A980" s="5">
        <f t="shared" si="164"/>
        <v>23</v>
      </c>
      <c r="B980" s="13" t="s">
        <v>25</v>
      </c>
      <c r="C980" s="24" t="s">
        <v>30</v>
      </c>
      <c r="D980" s="36" t="s">
        <v>522</v>
      </c>
      <c r="E980" s="44"/>
      <c r="F980" s="47" t="s">
        <v>591</v>
      </c>
      <c r="G980" s="97" t="s">
        <v>624</v>
      </c>
      <c r="H980" s="63">
        <v>84</v>
      </c>
      <c r="I980" s="70" t="s">
        <v>627</v>
      </c>
      <c r="J980" s="5">
        <v>120</v>
      </c>
      <c r="K980" s="86"/>
      <c r="L980" s="50">
        <f t="shared" si="162"/>
        <v>0</v>
      </c>
      <c r="M980" s="50">
        <f t="shared" si="163"/>
        <v>0</v>
      </c>
    </row>
    <row r="981" spans="1:13" s="2" customFormat="1" ht="111.75" customHeight="1" x14ac:dyDescent="0.25">
      <c r="A981" s="5">
        <f t="shared" si="164"/>
        <v>24</v>
      </c>
      <c r="B981" s="13"/>
      <c r="C981" s="24"/>
      <c r="D981" s="36" t="s">
        <v>99</v>
      </c>
      <c r="E981" s="44"/>
      <c r="F981" s="47" t="s">
        <v>782</v>
      </c>
      <c r="G981" s="97">
        <v>9785912826443</v>
      </c>
      <c r="H981" s="63">
        <v>84</v>
      </c>
      <c r="I981" s="70" t="s">
        <v>1097</v>
      </c>
      <c r="J981" s="5">
        <v>100</v>
      </c>
      <c r="K981" s="86"/>
      <c r="L981" s="50">
        <f t="shared" si="162"/>
        <v>0</v>
      </c>
      <c r="M981" s="50">
        <f t="shared" si="163"/>
        <v>0</v>
      </c>
    </row>
    <row r="982" spans="1:13" s="2" customFormat="1" ht="111.75" customHeight="1" x14ac:dyDescent="0.25">
      <c r="A982" s="5">
        <f t="shared" si="164"/>
        <v>25</v>
      </c>
      <c r="B982" s="13"/>
      <c r="C982" s="24" t="s">
        <v>30</v>
      </c>
      <c r="D982" s="36" t="s">
        <v>428</v>
      </c>
      <c r="E982" s="44"/>
      <c r="F982" s="47" t="s">
        <v>782</v>
      </c>
      <c r="G982" s="97">
        <v>9785912825484</v>
      </c>
      <c r="H982" s="63">
        <v>84</v>
      </c>
      <c r="I982" s="70" t="s">
        <v>627</v>
      </c>
      <c r="J982" s="5">
        <v>120</v>
      </c>
      <c r="K982" s="86"/>
      <c r="L982" s="50">
        <f t="shared" si="162"/>
        <v>0</v>
      </c>
      <c r="M982" s="50">
        <f t="shared" si="163"/>
        <v>0</v>
      </c>
    </row>
    <row r="983" spans="1:13" s="2" customFormat="1" ht="111.75" customHeight="1" x14ac:dyDescent="0.25">
      <c r="A983" s="5">
        <f t="shared" si="164"/>
        <v>26</v>
      </c>
      <c r="B983" s="13" t="s">
        <v>25</v>
      </c>
      <c r="C983" s="24" t="s">
        <v>30</v>
      </c>
      <c r="D983" s="36" t="s">
        <v>523</v>
      </c>
      <c r="E983" s="43" t="s">
        <v>552</v>
      </c>
      <c r="F983" s="47" t="s">
        <v>782</v>
      </c>
      <c r="G983" s="97">
        <v>9785912824494</v>
      </c>
      <c r="H983" s="63">
        <v>84</v>
      </c>
      <c r="I983" s="70" t="s">
        <v>1097</v>
      </c>
      <c r="J983" s="5">
        <v>100</v>
      </c>
      <c r="K983" s="86"/>
      <c r="L983" s="50">
        <f t="shared" si="162"/>
        <v>0</v>
      </c>
      <c r="M983" s="50">
        <f t="shared" si="163"/>
        <v>0</v>
      </c>
    </row>
    <row r="984" spans="1:13" s="2" customFormat="1" ht="41.25" customHeight="1" x14ac:dyDescent="0.25">
      <c r="A984" s="283" t="s">
        <v>755</v>
      </c>
      <c r="B984" s="284"/>
      <c r="C984" s="284"/>
      <c r="D984" s="284"/>
      <c r="E984" s="100"/>
      <c r="F984" s="285" t="s">
        <v>756</v>
      </c>
      <c r="G984" s="285"/>
      <c r="H984" s="285"/>
      <c r="I984" s="285"/>
      <c r="J984" s="286"/>
      <c r="K984" s="91"/>
      <c r="L984" s="50"/>
      <c r="M984" s="50"/>
    </row>
    <row r="985" spans="1:13" s="2" customFormat="1" ht="111.75" customHeight="1" x14ac:dyDescent="0.25">
      <c r="A985" s="5">
        <v>1</v>
      </c>
      <c r="B985" s="13" t="s">
        <v>757</v>
      </c>
      <c r="C985" s="21"/>
      <c r="D985" s="36" t="s">
        <v>758</v>
      </c>
      <c r="E985" s="27"/>
      <c r="F985" s="47" t="s">
        <v>759</v>
      </c>
      <c r="G985" s="97">
        <v>9785912825958</v>
      </c>
      <c r="H985" s="64">
        <v>72</v>
      </c>
      <c r="I985" s="70"/>
      <c r="J985" s="5" t="s">
        <v>638</v>
      </c>
      <c r="K985" s="86"/>
      <c r="L985" s="50">
        <f>K985*4.6/80</f>
        <v>0</v>
      </c>
      <c r="M985" s="50" t="e">
        <f>TRUNC(K985/J985,0)*J985</f>
        <v>#VALUE!</v>
      </c>
    </row>
    <row r="986" spans="1:13" s="2" customFormat="1" ht="111.75" customHeight="1" x14ac:dyDescent="0.25">
      <c r="A986" s="5">
        <f>A985+1</f>
        <v>2</v>
      </c>
      <c r="B986" s="13" t="s">
        <v>757</v>
      </c>
      <c r="C986" s="21"/>
      <c r="D986" s="36" t="s">
        <v>510</v>
      </c>
      <c r="E986" s="27"/>
      <c r="F986" s="47" t="s">
        <v>759</v>
      </c>
      <c r="G986" s="97">
        <v>9785912825897</v>
      </c>
      <c r="H986" s="64">
        <v>72</v>
      </c>
      <c r="I986" s="70"/>
      <c r="J986" s="5" t="s">
        <v>638</v>
      </c>
      <c r="K986" s="86"/>
      <c r="L986" s="50">
        <f>K986*4.6/80</f>
        <v>0</v>
      </c>
      <c r="M986" s="50" t="e">
        <f>TRUNC(K986/J986,0)*J986</f>
        <v>#VALUE!</v>
      </c>
    </row>
    <row r="987" spans="1:13" s="2" customFormat="1" ht="111.75" customHeight="1" x14ac:dyDescent="0.25">
      <c r="A987" s="5">
        <f>A986+1</f>
        <v>3</v>
      </c>
      <c r="B987" s="13" t="s">
        <v>757</v>
      </c>
      <c r="C987" s="21"/>
      <c r="D987" s="36" t="s">
        <v>760</v>
      </c>
      <c r="E987" s="27"/>
      <c r="F987" s="47" t="s">
        <v>759</v>
      </c>
      <c r="G987" s="97">
        <v>9785912825941</v>
      </c>
      <c r="H987" s="64">
        <v>72</v>
      </c>
      <c r="I987" s="70"/>
      <c r="J987" s="5" t="s">
        <v>638</v>
      </c>
      <c r="K987" s="86"/>
      <c r="L987" s="50">
        <f>K987*4.6/80</f>
        <v>0</v>
      </c>
      <c r="M987" s="50" t="e">
        <f>TRUNC(K987/J987,0)*J987</f>
        <v>#VALUE!</v>
      </c>
    </row>
    <row r="988" spans="1:13" s="2" customFormat="1" ht="111.75" customHeight="1" x14ac:dyDescent="0.25">
      <c r="A988" s="5">
        <f>A987+1</f>
        <v>4</v>
      </c>
      <c r="B988" s="13" t="s">
        <v>757</v>
      </c>
      <c r="C988" s="21"/>
      <c r="D988" s="36" t="s">
        <v>761</v>
      </c>
      <c r="E988" s="46"/>
      <c r="F988" s="47" t="s">
        <v>759</v>
      </c>
      <c r="G988" s="97">
        <v>9785912825927</v>
      </c>
      <c r="H988" s="64">
        <v>72</v>
      </c>
      <c r="I988" s="70"/>
      <c r="J988" s="5" t="s">
        <v>638</v>
      </c>
      <c r="K988" s="86"/>
      <c r="L988" s="50">
        <f>K988*4.6/80</f>
        <v>0</v>
      </c>
      <c r="M988" s="50" t="e">
        <f>TRUNC(K988/J988,0)*J988</f>
        <v>#VALUE!</v>
      </c>
    </row>
    <row r="989" spans="1:13" s="2" customFormat="1" ht="111.75" customHeight="1" x14ac:dyDescent="0.25">
      <c r="A989" s="5">
        <f>A988+1</f>
        <v>5</v>
      </c>
      <c r="B989" s="13" t="s">
        <v>757</v>
      </c>
      <c r="C989" s="21"/>
      <c r="D989" s="36" t="s">
        <v>762</v>
      </c>
      <c r="E989" s="46"/>
      <c r="F989" s="47" t="s">
        <v>759</v>
      </c>
      <c r="G989" s="97">
        <v>9785912826764</v>
      </c>
      <c r="H989" s="64">
        <v>72</v>
      </c>
      <c r="I989" s="70"/>
      <c r="J989" s="5" t="s">
        <v>638</v>
      </c>
      <c r="K989" s="86"/>
      <c r="L989" s="50">
        <f>K989*4.6/80</f>
        <v>0</v>
      </c>
      <c r="M989" s="50" t="e">
        <f>TRUNC(K989/J989,0)*J989</f>
        <v>#VALUE!</v>
      </c>
    </row>
    <row r="990" spans="1:13" s="2" customFormat="1" ht="59.25" customHeight="1" x14ac:dyDescent="0.25">
      <c r="A990" s="283" t="s">
        <v>715</v>
      </c>
      <c r="B990" s="284"/>
      <c r="C990" s="284"/>
      <c r="D990" s="284"/>
      <c r="E990" s="100"/>
      <c r="F990" s="285" t="s">
        <v>716</v>
      </c>
      <c r="G990" s="285"/>
      <c r="H990" s="285"/>
      <c r="I990" s="285"/>
      <c r="J990" s="286"/>
      <c r="K990" s="91"/>
      <c r="L990" s="50"/>
      <c r="M990" s="50"/>
    </row>
    <row r="991" spans="1:13" s="2" customFormat="1" ht="111.75" customHeight="1" x14ac:dyDescent="0.25">
      <c r="A991" s="5">
        <v>1</v>
      </c>
      <c r="B991" s="13" t="s">
        <v>26</v>
      </c>
      <c r="C991" s="23"/>
      <c r="D991" s="36" t="s">
        <v>484</v>
      </c>
      <c r="E991" s="27"/>
      <c r="F991" s="47" t="s">
        <v>1254</v>
      </c>
      <c r="G991" s="97">
        <v>9785912827051</v>
      </c>
      <c r="H991" s="64">
        <v>73.599999999999994</v>
      </c>
      <c r="I991" s="70" t="s">
        <v>632</v>
      </c>
      <c r="J991" s="4" t="s">
        <v>638</v>
      </c>
      <c r="K991" s="103"/>
      <c r="L991" s="50">
        <f t="shared" ref="L991:L996" si="165">K991*3.92/80</f>
        <v>0</v>
      </c>
      <c r="M991" s="50" t="e">
        <f>TRUNC(K991/J991,0)*J991</f>
        <v>#VALUE!</v>
      </c>
    </row>
    <row r="992" spans="1:13" s="2" customFormat="1" ht="111.75" customHeight="1" x14ac:dyDescent="0.25">
      <c r="A992" s="222">
        <f>A991+1</f>
        <v>2</v>
      </c>
      <c r="B992" s="209" t="s">
        <v>26</v>
      </c>
      <c r="C992" s="210"/>
      <c r="D992" s="223" t="s">
        <v>497</v>
      </c>
      <c r="E992" s="212"/>
      <c r="F992" s="224"/>
      <c r="G992" s="214">
        <v>9785912828614</v>
      </c>
      <c r="H992" s="219">
        <v>16</v>
      </c>
      <c r="I992" s="216" t="s">
        <v>632</v>
      </c>
      <c r="J992" s="222" t="s">
        <v>638</v>
      </c>
      <c r="K992" s="86"/>
      <c r="L992" s="50">
        <f t="shared" si="165"/>
        <v>0</v>
      </c>
      <c r="M992" s="50" t="e">
        <f>TRUNC(K996/J996,0)*J996</f>
        <v>#VALUE!</v>
      </c>
    </row>
    <row r="993" spans="1:13" s="2" customFormat="1" ht="111.75" customHeight="1" x14ac:dyDescent="0.25">
      <c r="A993" s="222">
        <f>A992+1</f>
        <v>3</v>
      </c>
      <c r="B993" s="209" t="s">
        <v>26</v>
      </c>
      <c r="C993" s="210"/>
      <c r="D993" s="223" t="s">
        <v>281</v>
      </c>
      <c r="E993" s="212"/>
      <c r="F993" s="224"/>
      <c r="G993" s="214">
        <v>9785912827013</v>
      </c>
      <c r="H993" s="219">
        <v>16</v>
      </c>
      <c r="I993" s="216" t="s">
        <v>632</v>
      </c>
      <c r="J993" s="222" t="s">
        <v>638</v>
      </c>
      <c r="K993" s="103"/>
      <c r="L993" s="50">
        <f t="shared" si="165"/>
        <v>0</v>
      </c>
      <c r="M993" s="50" t="e">
        <f>TRUNC(K1972/J1972,0)*J1972</f>
        <v>#DIV/0!</v>
      </c>
    </row>
    <row r="994" spans="1:13" s="2" customFormat="1" ht="111.75" customHeight="1" x14ac:dyDescent="0.25">
      <c r="A994" s="222">
        <f t="shared" ref="A994:A995" si="166">A993+1</f>
        <v>4</v>
      </c>
      <c r="B994" s="209" t="s">
        <v>26</v>
      </c>
      <c r="C994" s="210"/>
      <c r="D994" s="223" t="s">
        <v>529</v>
      </c>
      <c r="E994" s="212"/>
      <c r="F994" s="224"/>
      <c r="G994" s="214">
        <v>9785912828621</v>
      </c>
      <c r="H994" s="219">
        <v>16</v>
      </c>
      <c r="I994" s="216" t="s">
        <v>632</v>
      </c>
      <c r="J994" s="222" t="s">
        <v>639</v>
      </c>
      <c r="K994" s="103"/>
      <c r="L994" s="50">
        <f t="shared" si="165"/>
        <v>0</v>
      </c>
      <c r="M994" s="50" t="e">
        <f>TRUNC(K1976/J1976,0)*J1976</f>
        <v>#DIV/0!</v>
      </c>
    </row>
    <row r="995" spans="1:13" s="2" customFormat="1" ht="111.75" customHeight="1" x14ac:dyDescent="0.25">
      <c r="A995" s="222">
        <f t="shared" si="166"/>
        <v>5</v>
      </c>
      <c r="B995" s="209" t="s">
        <v>26</v>
      </c>
      <c r="C995" s="210"/>
      <c r="D995" s="223" t="s">
        <v>530</v>
      </c>
      <c r="E995" s="212"/>
      <c r="F995" s="225"/>
      <c r="G995" s="214">
        <v>9785912828546</v>
      </c>
      <c r="H995" s="219">
        <v>16</v>
      </c>
      <c r="I995" s="216" t="s">
        <v>632</v>
      </c>
      <c r="J995" s="222" t="s">
        <v>638</v>
      </c>
      <c r="K995" s="103"/>
      <c r="L995" s="50">
        <f t="shared" si="165"/>
        <v>0</v>
      </c>
      <c r="M995" s="50" t="e">
        <f>TRUNC(K995/J995,0)*J995</f>
        <v>#VALUE!</v>
      </c>
    </row>
    <row r="996" spans="1:13" s="2" customFormat="1" ht="111.75" customHeight="1" x14ac:dyDescent="0.25">
      <c r="A996" s="5">
        <f>A995+1</f>
        <v>6</v>
      </c>
      <c r="B996" s="13" t="s">
        <v>26</v>
      </c>
      <c r="C996" s="23"/>
      <c r="D996" s="36" t="s">
        <v>524</v>
      </c>
      <c r="E996" s="45"/>
      <c r="F996" s="234" t="s">
        <v>1254</v>
      </c>
      <c r="G996" s="97">
        <v>9785000334881</v>
      </c>
      <c r="H996" s="64">
        <v>73.599999999999994</v>
      </c>
      <c r="I996" s="70"/>
      <c r="J996" s="4" t="s">
        <v>636</v>
      </c>
      <c r="K996" s="86"/>
      <c r="L996" s="50">
        <f t="shared" si="165"/>
        <v>0</v>
      </c>
      <c r="M996" s="50" t="e">
        <f>TRUNC(K1977/J1977,0)*J1977</f>
        <v>#DIV/0!</v>
      </c>
    </row>
    <row r="997" spans="1:13" s="2" customFormat="1" ht="111.75" customHeight="1" x14ac:dyDescent="0.25">
      <c r="A997" s="5">
        <f t="shared" ref="A997:A1006" si="167">A996+1</f>
        <v>7</v>
      </c>
      <c r="B997" s="13" t="s">
        <v>26</v>
      </c>
      <c r="C997" s="23"/>
      <c r="D997" s="36" t="s">
        <v>525</v>
      </c>
      <c r="E997" s="45"/>
      <c r="F997" s="47" t="s">
        <v>1254</v>
      </c>
      <c r="G997" s="97">
        <v>9785912828539</v>
      </c>
      <c r="H997" s="64">
        <v>73.599999999999994</v>
      </c>
      <c r="I997" s="70" t="s">
        <v>632</v>
      </c>
      <c r="J997" s="4" t="s">
        <v>639</v>
      </c>
      <c r="K997" s="86"/>
      <c r="L997" s="50">
        <f>K20*3.92/80</f>
        <v>0</v>
      </c>
      <c r="M997" s="50" t="e">
        <f>TRUNC(K20/J20,0)*J20</f>
        <v>#VALUE!</v>
      </c>
    </row>
    <row r="998" spans="1:13" s="2" customFormat="1" ht="111.75" customHeight="1" x14ac:dyDescent="0.25">
      <c r="A998" s="5">
        <f t="shared" si="167"/>
        <v>8</v>
      </c>
      <c r="B998" s="13" t="s">
        <v>26</v>
      </c>
      <c r="C998" s="23"/>
      <c r="D998" s="36" t="s">
        <v>526</v>
      </c>
      <c r="E998" s="27"/>
      <c r="F998" s="47" t="s">
        <v>1254</v>
      </c>
      <c r="G998" s="97">
        <v>9785000334614</v>
      </c>
      <c r="H998" s="64">
        <v>73.599999999999994</v>
      </c>
      <c r="I998" s="70" t="s">
        <v>632</v>
      </c>
      <c r="J998" s="4" t="s">
        <v>639</v>
      </c>
      <c r="K998" s="103"/>
      <c r="L998" s="50">
        <f>K998*3.92/80</f>
        <v>0</v>
      </c>
      <c r="M998" s="50" t="e">
        <f>TRUNC(K998/J998,0)*J998</f>
        <v>#VALUE!</v>
      </c>
    </row>
    <row r="999" spans="1:13" s="2" customFormat="1" ht="111.75" customHeight="1" x14ac:dyDescent="0.25">
      <c r="A999" s="5">
        <f t="shared" si="167"/>
        <v>9</v>
      </c>
      <c r="B999" s="13" t="s">
        <v>26</v>
      </c>
      <c r="C999" s="23"/>
      <c r="D999" s="36" t="s">
        <v>262</v>
      </c>
      <c r="E999" s="44"/>
      <c r="F999" s="47" t="s">
        <v>1254</v>
      </c>
      <c r="G999" s="97">
        <v>9785912828522</v>
      </c>
      <c r="H999" s="64">
        <v>73.599999999999994</v>
      </c>
      <c r="I999" s="70" t="s">
        <v>632</v>
      </c>
      <c r="J999" s="4" t="s">
        <v>639</v>
      </c>
      <c r="K999" s="103"/>
      <c r="L999" s="50">
        <f>K999*3.92/80</f>
        <v>0</v>
      </c>
      <c r="M999" s="50" t="e">
        <f>TRUNC(K999/J999,0)*J999</f>
        <v>#VALUE!</v>
      </c>
    </row>
    <row r="1000" spans="1:13" s="2" customFormat="1" ht="111.75" customHeight="1" x14ac:dyDescent="0.25">
      <c r="A1000" s="5">
        <f t="shared" si="167"/>
        <v>10</v>
      </c>
      <c r="B1000" s="13" t="s">
        <v>26</v>
      </c>
      <c r="C1000" s="23"/>
      <c r="D1000" s="36" t="s">
        <v>527</v>
      </c>
      <c r="E1000" s="27"/>
      <c r="F1000" s="47" t="s">
        <v>1254</v>
      </c>
      <c r="G1000" s="97">
        <v>9785912827105</v>
      </c>
      <c r="H1000" s="64">
        <v>73.599999999999994</v>
      </c>
      <c r="I1000" s="70" t="s">
        <v>632</v>
      </c>
      <c r="J1000" s="4" t="s">
        <v>638</v>
      </c>
      <c r="K1000" s="103"/>
      <c r="L1000" s="50">
        <f>K1000*3.92/80</f>
        <v>0</v>
      </c>
      <c r="M1000" s="50" t="e">
        <f>TRUNC(K1000/J1000,0)*J1000</f>
        <v>#VALUE!</v>
      </c>
    </row>
    <row r="1001" spans="1:13" s="2" customFormat="1" ht="111.75" customHeight="1" x14ac:dyDescent="0.25">
      <c r="A1001" s="5">
        <f t="shared" si="167"/>
        <v>11</v>
      </c>
      <c r="B1001" s="13" t="s">
        <v>26</v>
      </c>
      <c r="C1001" s="23"/>
      <c r="D1001" s="36" t="s">
        <v>528</v>
      </c>
      <c r="E1001" s="27"/>
      <c r="F1001" s="47" t="s">
        <v>1254</v>
      </c>
      <c r="G1001" s="97">
        <v>9785912828607</v>
      </c>
      <c r="H1001" s="64">
        <v>73.599999999999994</v>
      </c>
      <c r="I1001" s="70"/>
      <c r="J1001" s="4" t="s">
        <v>636</v>
      </c>
      <c r="K1001" s="103"/>
      <c r="L1001" s="50">
        <f>K21*3.92/80</f>
        <v>0</v>
      </c>
      <c r="M1001" s="50" t="e">
        <f>TRUNC(K21/J21,0)*J21</f>
        <v>#VALUE!</v>
      </c>
    </row>
    <row r="1002" spans="1:13" s="2" customFormat="1" ht="111.75" customHeight="1" x14ac:dyDescent="0.25">
      <c r="A1002" s="5">
        <f t="shared" si="167"/>
        <v>12</v>
      </c>
      <c r="B1002" s="13" t="s">
        <v>26</v>
      </c>
      <c r="C1002" s="23"/>
      <c r="D1002" s="36" t="s">
        <v>531</v>
      </c>
      <c r="E1002" s="44"/>
      <c r="F1002" s="47" t="s">
        <v>1254</v>
      </c>
      <c r="G1002" s="97">
        <v>9785912828515</v>
      </c>
      <c r="H1002" s="64">
        <v>73.599999999999994</v>
      </c>
      <c r="I1002" s="70"/>
      <c r="J1002" s="4" t="s">
        <v>636</v>
      </c>
      <c r="K1002" s="103"/>
      <c r="L1002" s="50">
        <f>K22*3.92/80</f>
        <v>0</v>
      </c>
      <c r="M1002" s="50" t="e">
        <f>TRUNC(K22/J22,0)*J22</f>
        <v>#VALUE!</v>
      </c>
    </row>
    <row r="1003" spans="1:13" s="2" customFormat="1" ht="111.75" customHeight="1" x14ac:dyDescent="0.25">
      <c r="A1003" s="5">
        <f t="shared" si="167"/>
        <v>13</v>
      </c>
      <c r="B1003" s="13" t="s">
        <v>26</v>
      </c>
      <c r="C1003" s="23"/>
      <c r="D1003" s="36" t="s">
        <v>532</v>
      </c>
      <c r="E1003" s="27"/>
      <c r="F1003" s="47" t="s">
        <v>1254</v>
      </c>
      <c r="G1003" s="97">
        <v>9785912827044</v>
      </c>
      <c r="H1003" s="64">
        <v>73.599999999999994</v>
      </c>
      <c r="I1003" s="70" t="s">
        <v>632</v>
      </c>
      <c r="J1003" s="4" t="s">
        <v>638</v>
      </c>
      <c r="K1003" s="103"/>
      <c r="L1003" s="50">
        <f>K1003*3.92/80</f>
        <v>0</v>
      </c>
      <c r="M1003" s="50" t="e">
        <f>TRUNC(K1003/J1003,0)*J1003</f>
        <v>#VALUE!</v>
      </c>
    </row>
    <row r="1004" spans="1:13" s="2" customFormat="1" ht="111.75" customHeight="1" x14ac:dyDescent="0.25">
      <c r="A1004" s="5">
        <f t="shared" si="167"/>
        <v>14</v>
      </c>
      <c r="B1004" s="13" t="s">
        <v>26</v>
      </c>
      <c r="C1004" s="23"/>
      <c r="D1004" s="36" t="s">
        <v>533</v>
      </c>
      <c r="E1004" s="27"/>
      <c r="F1004" s="47" t="s">
        <v>1254</v>
      </c>
      <c r="G1004" s="97">
        <v>9785912827037</v>
      </c>
      <c r="H1004" s="64">
        <v>73.599999999999994</v>
      </c>
      <c r="I1004" s="70" t="s">
        <v>632</v>
      </c>
      <c r="J1004" s="4" t="s">
        <v>638</v>
      </c>
      <c r="K1004" s="103"/>
      <c r="L1004" s="50">
        <f>K1004*3.92/80</f>
        <v>0</v>
      </c>
      <c r="M1004" s="50" t="e">
        <f>TRUNC(K1004/J1004,0)*J1004</f>
        <v>#VALUE!</v>
      </c>
    </row>
    <row r="1005" spans="1:13" s="2" customFormat="1" ht="111.75" customHeight="1" x14ac:dyDescent="0.25">
      <c r="A1005" s="5">
        <f t="shared" si="167"/>
        <v>15</v>
      </c>
      <c r="B1005" s="13"/>
      <c r="C1005" s="23"/>
      <c r="D1005" s="36" t="s">
        <v>1212</v>
      </c>
      <c r="E1005" s="27"/>
      <c r="F1005" s="47" t="s">
        <v>1254</v>
      </c>
      <c r="G1005" s="97">
        <v>9785912827068</v>
      </c>
      <c r="H1005" s="64">
        <v>73.599999999999994</v>
      </c>
      <c r="I1005" s="70"/>
      <c r="J1005" s="4" t="s">
        <v>638</v>
      </c>
      <c r="K1005" s="103"/>
      <c r="L1005" s="50">
        <f>K1005*3.92/80</f>
        <v>0</v>
      </c>
      <c r="M1005" s="50"/>
    </row>
    <row r="1006" spans="1:13" s="2" customFormat="1" ht="111.75" customHeight="1" x14ac:dyDescent="0.25">
      <c r="A1006" s="5">
        <f t="shared" si="167"/>
        <v>16</v>
      </c>
      <c r="B1006" s="13" t="s">
        <v>26</v>
      </c>
      <c r="C1006" s="23"/>
      <c r="D1006" s="36" t="s">
        <v>370</v>
      </c>
      <c r="E1006" s="27"/>
      <c r="F1006" s="47" t="s">
        <v>1254</v>
      </c>
      <c r="G1006" s="97">
        <v>9785912826993</v>
      </c>
      <c r="H1006" s="64">
        <v>73.599999999999994</v>
      </c>
      <c r="I1006" s="70" t="s">
        <v>632</v>
      </c>
      <c r="J1006" s="4" t="s">
        <v>638</v>
      </c>
      <c r="K1006" s="103"/>
      <c r="L1006" s="50">
        <f>K1006*3.92/80</f>
        <v>0</v>
      </c>
      <c r="M1006" s="50" t="e">
        <f>TRUNC(K1006/J1006,0)*J1006</f>
        <v>#VALUE!</v>
      </c>
    </row>
    <row r="1007" spans="1:13" s="2" customFormat="1" ht="60" customHeight="1" x14ac:dyDescent="0.25">
      <c r="A1007" s="283" t="s">
        <v>763</v>
      </c>
      <c r="B1007" s="284"/>
      <c r="C1007" s="284"/>
      <c r="D1007" s="284"/>
      <c r="E1007" s="15"/>
      <c r="F1007" s="285" t="s">
        <v>764</v>
      </c>
      <c r="G1007" s="285"/>
      <c r="H1007" s="285"/>
      <c r="I1007" s="285"/>
      <c r="J1007" s="286"/>
      <c r="K1007" s="91"/>
      <c r="L1007" s="50"/>
      <c r="M1007" s="50"/>
    </row>
    <row r="1008" spans="1:13" s="2" customFormat="1" ht="111.75" customHeight="1" x14ac:dyDescent="0.25">
      <c r="A1008" s="5">
        <v>1</v>
      </c>
      <c r="B1008" s="13" t="s">
        <v>765</v>
      </c>
      <c r="C1008" s="23"/>
      <c r="D1008" s="36" t="s">
        <v>766</v>
      </c>
      <c r="E1008" s="45"/>
      <c r="F1008" s="55"/>
      <c r="G1008" s="97">
        <v>9785912827907</v>
      </c>
      <c r="H1008" s="64">
        <v>40.6</v>
      </c>
      <c r="I1008" s="70"/>
      <c r="J1008" s="81">
        <v>120</v>
      </c>
      <c r="K1008" s="86"/>
      <c r="L1008" s="50">
        <f>K1097*4.32/120</f>
        <v>0</v>
      </c>
      <c r="M1008" s="50"/>
    </row>
    <row r="1009" spans="1:13" s="2" customFormat="1" ht="111.75" customHeight="1" x14ac:dyDescent="0.25">
      <c r="A1009" s="5">
        <f>A1008+1</f>
        <v>2</v>
      </c>
      <c r="B1009" s="13" t="s">
        <v>765</v>
      </c>
      <c r="C1009" s="23"/>
      <c r="D1009" s="36" t="s">
        <v>767</v>
      </c>
      <c r="E1009" s="45"/>
      <c r="F1009" s="55"/>
      <c r="G1009" s="97">
        <v>9785912827969</v>
      </c>
      <c r="H1009" s="64">
        <v>40.6</v>
      </c>
      <c r="I1009" s="70"/>
      <c r="J1009" s="81">
        <v>120</v>
      </c>
      <c r="K1009" s="86"/>
      <c r="L1009" s="50">
        <f>K1009*4.32/120</f>
        <v>0</v>
      </c>
      <c r="M1009" s="50">
        <f>TRUNC(K1009/J1009,0)*J1009</f>
        <v>0</v>
      </c>
    </row>
    <row r="1010" spans="1:13" s="2" customFormat="1" ht="111.75" customHeight="1" x14ac:dyDescent="0.25">
      <c r="A1010" s="5">
        <f>A1009+1</f>
        <v>3</v>
      </c>
      <c r="B1010" s="13" t="s">
        <v>765</v>
      </c>
      <c r="C1010" s="23"/>
      <c r="D1010" s="36" t="s">
        <v>768</v>
      </c>
      <c r="E1010" s="45"/>
      <c r="F1010" s="55"/>
      <c r="G1010" s="97">
        <v>9785912827853</v>
      </c>
      <c r="H1010" s="64">
        <v>40.6</v>
      </c>
      <c r="I1010" s="70"/>
      <c r="J1010" s="81">
        <v>120</v>
      </c>
      <c r="K1010" s="86"/>
      <c r="L1010" s="50">
        <f>K1010*4.32/120</f>
        <v>0</v>
      </c>
      <c r="M1010" s="50">
        <f>TRUNC(K1010/J1010,0)*J1010</f>
        <v>0</v>
      </c>
    </row>
    <row r="1011" spans="1:13" s="2" customFormat="1" ht="45.75" customHeight="1" x14ac:dyDescent="0.25">
      <c r="A1011" s="283" t="s">
        <v>769</v>
      </c>
      <c r="B1011" s="284"/>
      <c r="C1011" s="284"/>
      <c r="D1011" s="284"/>
      <c r="E1011" s="15"/>
      <c r="F1011" s="285" t="s">
        <v>770</v>
      </c>
      <c r="G1011" s="285"/>
      <c r="H1011" s="285"/>
      <c r="I1011" s="285"/>
      <c r="J1011" s="286"/>
      <c r="K1011" s="86"/>
      <c r="L1011" s="50"/>
      <c r="M1011" s="50"/>
    </row>
    <row r="1012" spans="1:13" s="2" customFormat="1" ht="111.75" customHeight="1" x14ac:dyDescent="0.25">
      <c r="A1012" s="113">
        <v>1</v>
      </c>
      <c r="B1012" s="16" t="s">
        <v>771</v>
      </c>
      <c r="C1012" s="23"/>
      <c r="D1012" s="34" t="s">
        <v>62</v>
      </c>
      <c r="E1012" s="27"/>
      <c r="F1012" s="47" t="s">
        <v>772</v>
      </c>
      <c r="G1012" s="144">
        <v>9785912825286</v>
      </c>
      <c r="H1012" s="63">
        <v>60</v>
      </c>
      <c r="I1012" s="70" t="s">
        <v>632</v>
      </c>
      <c r="J1012" s="4" t="s">
        <v>637</v>
      </c>
      <c r="K1012" s="86"/>
      <c r="L1012" s="50">
        <f t="shared" ref="L1012:L1019" si="168">K1012*4.2/100</f>
        <v>0</v>
      </c>
      <c r="M1012" s="50" t="e">
        <f>TRUNC(K1012/J1012,0)*J1012</f>
        <v>#VALUE!</v>
      </c>
    </row>
    <row r="1013" spans="1:13" s="2" customFormat="1" ht="111.75" customHeight="1" x14ac:dyDescent="0.25">
      <c r="A1013" s="208">
        <f>A1012+1</f>
        <v>2</v>
      </c>
      <c r="B1013" s="209" t="s">
        <v>771</v>
      </c>
      <c r="C1013" s="210"/>
      <c r="D1013" s="211" t="s">
        <v>236</v>
      </c>
      <c r="E1013" s="212"/>
      <c r="F1013" s="213" t="s">
        <v>782</v>
      </c>
      <c r="G1013" s="214">
        <v>9785912827235</v>
      </c>
      <c r="H1013" s="219">
        <v>26</v>
      </c>
      <c r="I1013" s="216" t="s">
        <v>632</v>
      </c>
      <c r="J1013" s="222" t="s">
        <v>637</v>
      </c>
      <c r="K1013" s="86"/>
      <c r="L1013" s="50">
        <f t="shared" si="168"/>
        <v>0</v>
      </c>
      <c r="M1013" s="50" t="e">
        <f>TRUNC(K1016/J1016,0)*J1016</f>
        <v>#VALUE!</v>
      </c>
    </row>
    <row r="1014" spans="1:13" s="2" customFormat="1" ht="111.75" customHeight="1" x14ac:dyDescent="0.25">
      <c r="A1014" s="208">
        <f>A1013+1</f>
        <v>3</v>
      </c>
      <c r="B1014" s="209" t="s">
        <v>771</v>
      </c>
      <c r="C1014" s="210"/>
      <c r="D1014" s="211" t="s">
        <v>783</v>
      </c>
      <c r="E1014" s="212"/>
      <c r="F1014" s="213" t="s">
        <v>591</v>
      </c>
      <c r="G1014" s="214">
        <v>9785912827280</v>
      </c>
      <c r="H1014" s="219">
        <v>26</v>
      </c>
      <c r="I1014" s="216" t="s">
        <v>632</v>
      </c>
      <c r="J1014" s="222" t="s">
        <v>637</v>
      </c>
      <c r="K1014" s="86"/>
      <c r="L1014" s="50">
        <f t="shared" si="168"/>
        <v>0</v>
      </c>
      <c r="M1014" s="50" t="e">
        <f>TRUNC(K2012/J2012,0)*J2012</f>
        <v>#DIV/0!</v>
      </c>
    </row>
    <row r="1015" spans="1:13" s="2" customFormat="1" ht="111.75" customHeight="1" x14ac:dyDescent="0.25">
      <c r="A1015" s="208">
        <f>A1014+1</f>
        <v>4</v>
      </c>
      <c r="B1015" s="209" t="s">
        <v>771</v>
      </c>
      <c r="C1015" s="210"/>
      <c r="D1015" s="211" t="s">
        <v>426</v>
      </c>
      <c r="E1015" s="212"/>
      <c r="F1015" s="213" t="s">
        <v>586</v>
      </c>
      <c r="G1015" s="214">
        <v>9785000335628</v>
      </c>
      <c r="H1015" s="219">
        <v>26</v>
      </c>
      <c r="I1015" s="216" t="s">
        <v>632</v>
      </c>
      <c r="J1015" s="222" t="s">
        <v>637</v>
      </c>
      <c r="K1015" s="86"/>
      <c r="L1015" s="50">
        <f t="shared" si="168"/>
        <v>0</v>
      </c>
      <c r="M1015" s="50" t="e">
        <f>TRUNC(K2018/J2018,0)*J2018</f>
        <v>#DIV/0!</v>
      </c>
    </row>
    <row r="1016" spans="1:13" s="2" customFormat="1" ht="111.75" customHeight="1" x14ac:dyDescent="0.25">
      <c r="A1016" s="113">
        <f>A1015+1</f>
        <v>5</v>
      </c>
      <c r="B1016" s="16"/>
      <c r="C1016" s="23"/>
      <c r="D1016" s="34" t="s">
        <v>773</v>
      </c>
      <c r="E1016" s="27"/>
      <c r="F1016" s="47" t="s">
        <v>774</v>
      </c>
      <c r="G1016" s="97">
        <v>9785912821950</v>
      </c>
      <c r="H1016" s="63">
        <v>60</v>
      </c>
      <c r="I1016" s="70" t="s">
        <v>632</v>
      </c>
      <c r="J1016" s="4" t="s">
        <v>637</v>
      </c>
      <c r="K1016" s="86"/>
      <c r="L1016" s="50">
        <f t="shared" si="168"/>
        <v>0</v>
      </c>
      <c r="M1016" s="50" t="e">
        <f>TRUNC(K2021/J2021,0)*J2021</f>
        <v>#DIV/0!</v>
      </c>
    </row>
    <row r="1017" spans="1:13" s="2" customFormat="1" ht="111.75" customHeight="1" x14ac:dyDescent="0.25">
      <c r="A1017" s="113">
        <f t="shared" ref="A1017:A1033" si="169">A1016+1</f>
        <v>6</v>
      </c>
      <c r="B1017" s="16"/>
      <c r="C1017" s="23"/>
      <c r="D1017" s="34" t="s">
        <v>508</v>
      </c>
      <c r="E1017" s="27"/>
      <c r="F1017" s="47" t="s">
        <v>618</v>
      </c>
      <c r="G1017" s="144">
        <v>9785912825699</v>
      </c>
      <c r="H1017" s="63">
        <v>60</v>
      </c>
      <c r="I1017" s="70" t="s">
        <v>632</v>
      </c>
      <c r="J1017" s="4" t="s">
        <v>638</v>
      </c>
      <c r="K1017" s="86"/>
      <c r="L1017" s="50">
        <f t="shared" si="168"/>
        <v>0</v>
      </c>
      <c r="M1017" s="50" t="e">
        <f>TRUNC(K1017/J1017,0)*J1017</f>
        <v>#VALUE!</v>
      </c>
    </row>
    <row r="1018" spans="1:13" s="2" customFormat="1" ht="111.75" customHeight="1" x14ac:dyDescent="0.25">
      <c r="A1018" s="113">
        <f t="shared" si="169"/>
        <v>7</v>
      </c>
      <c r="B1018" s="16"/>
      <c r="C1018" s="23"/>
      <c r="D1018" s="34" t="s">
        <v>775</v>
      </c>
      <c r="E1018" s="27"/>
      <c r="F1018" s="47" t="s">
        <v>591</v>
      </c>
      <c r="G1018" s="144">
        <v>9785912825675</v>
      </c>
      <c r="H1018" s="63">
        <v>60</v>
      </c>
      <c r="I1018" s="70" t="s">
        <v>632</v>
      </c>
      <c r="J1018" s="4" t="s">
        <v>638</v>
      </c>
      <c r="K1018" s="86"/>
      <c r="L1018" s="50">
        <f t="shared" si="168"/>
        <v>0</v>
      </c>
      <c r="M1018" s="50" t="e">
        <f>TRUNC(K1018/J1018,0)*J1018</f>
        <v>#VALUE!</v>
      </c>
    </row>
    <row r="1019" spans="1:13" s="2" customFormat="1" ht="111.75" customHeight="1" x14ac:dyDescent="0.25">
      <c r="A1019" s="113">
        <f t="shared" si="169"/>
        <v>8</v>
      </c>
      <c r="B1019" s="16"/>
      <c r="C1019" s="23"/>
      <c r="D1019" s="34" t="s">
        <v>776</v>
      </c>
      <c r="E1019" s="114"/>
      <c r="F1019" s="47" t="s">
        <v>782</v>
      </c>
      <c r="G1019" s="144">
        <v>9785912827273</v>
      </c>
      <c r="H1019" s="63">
        <v>60</v>
      </c>
      <c r="I1019" s="70" t="s">
        <v>632</v>
      </c>
      <c r="J1019" s="4" t="s">
        <v>637</v>
      </c>
      <c r="K1019" s="86"/>
      <c r="L1019" s="50">
        <f t="shared" si="168"/>
        <v>0</v>
      </c>
      <c r="M1019" s="50" t="e">
        <f>TRUNC(K1019/J1019,0)*J1019</f>
        <v>#VALUE!</v>
      </c>
    </row>
    <row r="1020" spans="1:13" s="2" customFormat="1" ht="111.75" customHeight="1" x14ac:dyDescent="0.25">
      <c r="A1020" s="113">
        <f t="shared" si="169"/>
        <v>9</v>
      </c>
      <c r="B1020" s="16"/>
      <c r="C1020" s="23"/>
      <c r="D1020" s="34" t="s">
        <v>777</v>
      </c>
      <c r="E1020" s="115"/>
      <c r="F1020" s="47" t="s">
        <v>591</v>
      </c>
      <c r="G1020" s="144">
        <v>9785912823725</v>
      </c>
      <c r="H1020" s="63">
        <v>60</v>
      </c>
      <c r="I1020" s="70" t="s">
        <v>632</v>
      </c>
      <c r="J1020" s="4" t="s">
        <v>637</v>
      </c>
      <c r="K1020" s="86"/>
      <c r="L1020" s="50" t="e">
        <f>#REF!*4.2/100</f>
        <v>#REF!</v>
      </c>
      <c r="M1020" s="50"/>
    </row>
    <row r="1021" spans="1:13" s="2" customFormat="1" ht="111.75" customHeight="1" x14ac:dyDescent="0.25">
      <c r="A1021" s="113">
        <f t="shared" si="169"/>
        <v>10</v>
      </c>
      <c r="B1021" s="16"/>
      <c r="C1021" s="23"/>
      <c r="D1021" s="34" t="s">
        <v>167</v>
      </c>
      <c r="E1021" s="27"/>
      <c r="F1021" s="47" t="s">
        <v>591</v>
      </c>
      <c r="G1021" s="144">
        <v>9785912825682</v>
      </c>
      <c r="H1021" s="63">
        <v>60</v>
      </c>
      <c r="I1021" s="70" t="s">
        <v>632</v>
      </c>
      <c r="J1021" s="4" t="s">
        <v>638</v>
      </c>
      <c r="K1021" s="86"/>
      <c r="L1021" s="50">
        <f>K1021*4.2/100</f>
        <v>0</v>
      </c>
      <c r="M1021" s="50" t="e">
        <f>TRUNC(K1021/J1021,0)*J1021</f>
        <v>#VALUE!</v>
      </c>
    </row>
    <row r="1022" spans="1:13" s="2" customFormat="1" ht="111.75" customHeight="1" x14ac:dyDescent="0.25">
      <c r="A1022" s="113">
        <f t="shared" si="169"/>
        <v>11</v>
      </c>
      <c r="B1022" s="16"/>
      <c r="C1022" s="23"/>
      <c r="D1022" s="34" t="s">
        <v>778</v>
      </c>
      <c r="E1022" s="114"/>
      <c r="F1022" s="47" t="s">
        <v>591</v>
      </c>
      <c r="G1022" s="144">
        <v>9785912827242</v>
      </c>
      <c r="H1022" s="63">
        <v>60</v>
      </c>
      <c r="I1022" s="70" t="s">
        <v>632</v>
      </c>
      <c r="J1022" s="4" t="s">
        <v>638</v>
      </c>
      <c r="K1022" s="86"/>
      <c r="L1022" s="50">
        <f>K1022*4.2/100</f>
        <v>0</v>
      </c>
      <c r="M1022" s="50" t="e">
        <f>TRUNC(K1022/J1022,0)*J1022</f>
        <v>#VALUE!</v>
      </c>
    </row>
    <row r="1023" spans="1:13" s="2" customFormat="1" ht="111.75" customHeight="1" x14ac:dyDescent="0.25">
      <c r="A1023" s="113">
        <f t="shared" si="169"/>
        <v>12</v>
      </c>
      <c r="B1023" s="13"/>
      <c r="C1023" s="23"/>
      <c r="D1023" s="34" t="s">
        <v>510</v>
      </c>
      <c r="E1023" s="114"/>
      <c r="F1023" s="47" t="s">
        <v>591</v>
      </c>
      <c r="G1023" s="144">
        <v>9785912827259</v>
      </c>
      <c r="H1023" s="63">
        <v>60</v>
      </c>
      <c r="I1023" s="70" t="s">
        <v>632</v>
      </c>
      <c r="J1023" s="4" t="s">
        <v>637</v>
      </c>
      <c r="K1023" s="86"/>
      <c r="L1023" s="50">
        <f>K1023*4.2/100</f>
        <v>0</v>
      </c>
      <c r="M1023" s="50" t="e">
        <f>TRUNC(K1023/J1023,0)*J1023</f>
        <v>#VALUE!</v>
      </c>
    </row>
    <row r="1024" spans="1:13" s="2" customFormat="1" ht="111.75" customHeight="1" x14ac:dyDescent="0.25">
      <c r="A1024" s="113">
        <f t="shared" si="169"/>
        <v>13</v>
      </c>
      <c r="B1024" s="16"/>
      <c r="C1024" s="23"/>
      <c r="D1024" s="34" t="s">
        <v>281</v>
      </c>
      <c r="E1024" s="46"/>
      <c r="F1024" s="47" t="s">
        <v>618</v>
      </c>
      <c r="G1024" s="144">
        <v>9785912825705</v>
      </c>
      <c r="H1024" s="63">
        <v>60</v>
      </c>
      <c r="I1024" s="70" t="s">
        <v>632</v>
      </c>
      <c r="J1024" s="4" t="s">
        <v>638</v>
      </c>
      <c r="K1024" s="86"/>
      <c r="L1024" s="50">
        <f>K25*4.2/100</f>
        <v>0</v>
      </c>
      <c r="M1024" s="50" t="e">
        <f>TRUNC(K25/J25,0)*J25</f>
        <v>#VALUE!</v>
      </c>
    </row>
    <row r="1025" spans="1:13" s="2" customFormat="1" ht="111.75" customHeight="1" x14ac:dyDescent="0.25">
      <c r="A1025" s="113">
        <f t="shared" si="169"/>
        <v>14</v>
      </c>
      <c r="B1025" s="16"/>
      <c r="C1025" s="23"/>
      <c r="D1025" s="34" t="s">
        <v>779</v>
      </c>
      <c r="E1025" s="114"/>
      <c r="F1025" s="47" t="s">
        <v>618</v>
      </c>
      <c r="G1025" s="144">
        <v>9785912825712</v>
      </c>
      <c r="H1025" s="63">
        <v>60</v>
      </c>
      <c r="I1025" s="70" t="s">
        <v>632</v>
      </c>
      <c r="J1025" s="4" t="s">
        <v>638</v>
      </c>
      <c r="K1025" s="86"/>
      <c r="L1025" s="50">
        <f>K1025*4.2/100</f>
        <v>0</v>
      </c>
      <c r="M1025" s="50" t="e">
        <f>TRUNC(K1025/J1025,0)*J1025</f>
        <v>#VALUE!</v>
      </c>
    </row>
    <row r="1026" spans="1:13" s="2" customFormat="1" ht="111.75" customHeight="1" x14ac:dyDescent="0.25">
      <c r="A1026" s="113">
        <f t="shared" si="169"/>
        <v>15</v>
      </c>
      <c r="B1026" s="13"/>
      <c r="C1026" s="23"/>
      <c r="D1026" s="34" t="s">
        <v>420</v>
      </c>
      <c r="E1026" s="115"/>
      <c r="F1026" s="47" t="s">
        <v>589</v>
      </c>
      <c r="G1026" s="144">
        <v>9785000335611</v>
      </c>
      <c r="H1026" s="63">
        <v>60</v>
      </c>
      <c r="I1026" s="70" t="s">
        <v>632</v>
      </c>
      <c r="J1026" s="4" t="s">
        <v>637</v>
      </c>
      <c r="K1026" s="86"/>
      <c r="L1026" s="50">
        <f>K1026*4.2/100</f>
        <v>0</v>
      </c>
      <c r="M1026" s="50" t="e">
        <f>TRUNC(K1026/J1026,0)*J1026</f>
        <v>#VALUE!</v>
      </c>
    </row>
    <row r="1027" spans="1:13" s="2" customFormat="1" ht="111.75" customHeight="1" x14ac:dyDescent="0.25">
      <c r="A1027" s="113">
        <f t="shared" si="169"/>
        <v>16</v>
      </c>
      <c r="B1027" s="13"/>
      <c r="C1027" s="23"/>
      <c r="D1027" s="34" t="s">
        <v>780</v>
      </c>
      <c r="E1027" s="27"/>
      <c r="F1027" s="47" t="s">
        <v>619</v>
      </c>
      <c r="G1027" s="144">
        <v>9785912821820</v>
      </c>
      <c r="H1027" s="63">
        <v>60</v>
      </c>
      <c r="I1027" s="70" t="s">
        <v>632</v>
      </c>
      <c r="J1027" s="4" t="s">
        <v>638</v>
      </c>
      <c r="K1027" s="86"/>
      <c r="L1027" s="50">
        <f>K1027*4.2/100</f>
        <v>0</v>
      </c>
      <c r="M1027" s="50" t="e">
        <f>TRUNC(K1027/J1027,0)*J1027</f>
        <v>#VALUE!</v>
      </c>
    </row>
    <row r="1028" spans="1:13" s="2" customFormat="1" ht="111.75" customHeight="1" x14ac:dyDescent="0.25">
      <c r="A1028" s="113">
        <f t="shared" si="169"/>
        <v>17</v>
      </c>
      <c r="B1028" s="13"/>
      <c r="C1028" s="23"/>
      <c r="D1028" s="34" t="s">
        <v>88</v>
      </c>
      <c r="E1028" s="114"/>
      <c r="F1028" s="47" t="s">
        <v>782</v>
      </c>
      <c r="G1028" s="144">
        <v>9785912827198</v>
      </c>
      <c r="H1028" s="63">
        <v>60</v>
      </c>
      <c r="I1028" s="70" t="s">
        <v>632</v>
      </c>
      <c r="J1028" s="4" t="s">
        <v>637</v>
      </c>
      <c r="K1028" s="86"/>
      <c r="L1028" s="50">
        <f>K1028*4.2/100</f>
        <v>0</v>
      </c>
      <c r="M1028" s="50" t="e">
        <f>TRUNC(K1028/J1028,0)*J1028</f>
        <v>#VALUE!</v>
      </c>
    </row>
    <row r="1029" spans="1:13" s="2" customFormat="1" ht="111.75" customHeight="1" x14ac:dyDescent="0.25">
      <c r="A1029" s="113">
        <f>A1095+1</f>
        <v>2</v>
      </c>
      <c r="B1029" s="16"/>
      <c r="C1029" s="23"/>
      <c r="D1029" s="34" t="s">
        <v>781</v>
      </c>
      <c r="E1029" s="116"/>
      <c r="F1029" s="47" t="s">
        <v>782</v>
      </c>
      <c r="G1029" s="144">
        <v>9785912825361</v>
      </c>
      <c r="H1029" s="63">
        <v>60</v>
      </c>
      <c r="I1029" s="70" t="s">
        <v>632</v>
      </c>
      <c r="J1029" s="4" t="s">
        <v>638</v>
      </c>
      <c r="K1029" s="86"/>
      <c r="L1029" s="50">
        <f>K1095*4.2/100</f>
        <v>0</v>
      </c>
      <c r="M1029" s="50"/>
    </row>
    <row r="1030" spans="1:13" s="2" customFormat="1" ht="111.75" customHeight="1" x14ac:dyDescent="0.25">
      <c r="A1030" s="113">
        <f t="shared" si="169"/>
        <v>3</v>
      </c>
      <c r="B1030" s="16"/>
      <c r="C1030" s="23"/>
      <c r="D1030" s="34" t="s">
        <v>534</v>
      </c>
      <c r="E1030" s="115"/>
      <c r="F1030" s="47" t="s">
        <v>591</v>
      </c>
      <c r="G1030" s="97">
        <v>9785912825743</v>
      </c>
      <c r="H1030" s="63">
        <v>60</v>
      </c>
      <c r="I1030" s="70" t="s">
        <v>632</v>
      </c>
      <c r="J1030" s="4" t="s">
        <v>637</v>
      </c>
      <c r="K1030" s="86"/>
      <c r="L1030" s="50">
        <f>K26*4.2/100</f>
        <v>0</v>
      </c>
      <c r="M1030" s="50" t="e">
        <f>TRUNC(K26/J26,0)*J26</f>
        <v>#VALUE!</v>
      </c>
    </row>
    <row r="1031" spans="1:13" s="2" customFormat="1" ht="111.75" customHeight="1" x14ac:dyDescent="0.25">
      <c r="A1031" s="113">
        <f t="shared" si="169"/>
        <v>4</v>
      </c>
      <c r="B1031" s="16"/>
      <c r="C1031" s="23"/>
      <c r="D1031" s="34" t="s">
        <v>784</v>
      </c>
      <c r="E1031" s="27"/>
      <c r="F1031" s="47" t="s">
        <v>591</v>
      </c>
      <c r="G1031" s="144">
        <v>9785912825323</v>
      </c>
      <c r="H1031" s="63">
        <v>60</v>
      </c>
      <c r="I1031" s="70" t="s">
        <v>632</v>
      </c>
      <c r="J1031" s="4" t="s">
        <v>637</v>
      </c>
      <c r="K1031" s="86"/>
      <c r="L1031" s="50">
        <f>K1031*4.2/100</f>
        <v>0</v>
      </c>
      <c r="M1031" s="50" t="e">
        <f>TRUNC(K1031/J1031,0)*J1031</f>
        <v>#VALUE!</v>
      </c>
    </row>
    <row r="1032" spans="1:13" s="2" customFormat="1" ht="111.75" customHeight="1" x14ac:dyDescent="0.25">
      <c r="A1032" s="113">
        <f t="shared" si="169"/>
        <v>5</v>
      </c>
      <c r="B1032" s="16"/>
      <c r="C1032" s="23"/>
      <c r="D1032" s="34" t="s">
        <v>785</v>
      </c>
      <c r="E1032" s="46"/>
      <c r="F1032" s="47" t="s">
        <v>619</v>
      </c>
      <c r="G1032" s="144">
        <v>9785912821226</v>
      </c>
      <c r="H1032" s="63">
        <v>60</v>
      </c>
      <c r="I1032" s="70" t="s">
        <v>632</v>
      </c>
      <c r="J1032" s="4" t="s">
        <v>786</v>
      </c>
      <c r="K1032" s="86"/>
      <c r="L1032" s="50">
        <f>K1032*4.2/100</f>
        <v>0</v>
      </c>
      <c r="M1032" s="50" t="e">
        <f>TRUNC(K1032/J1032,0)*J1032</f>
        <v>#VALUE!</v>
      </c>
    </row>
    <row r="1033" spans="1:13" s="2" customFormat="1" ht="111.75" customHeight="1" x14ac:dyDescent="0.25">
      <c r="A1033" s="113">
        <f t="shared" si="169"/>
        <v>6</v>
      </c>
      <c r="B1033" s="16"/>
      <c r="C1033" s="23"/>
      <c r="D1033" s="34" t="s">
        <v>787</v>
      </c>
      <c r="E1033" s="114"/>
      <c r="F1033" s="47" t="s">
        <v>788</v>
      </c>
      <c r="G1033" s="144">
        <v>9785912821998</v>
      </c>
      <c r="H1033" s="63">
        <v>60</v>
      </c>
      <c r="I1033" s="70" t="s">
        <v>632</v>
      </c>
      <c r="J1033" s="4" t="s">
        <v>786</v>
      </c>
      <c r="K1033" s="86"/>
      <c r="L1033" s="50">
        <f>K27*4.2/100</f>
        <v>0</v>
      </c>
      <c r="M1033" s="50" t="e">
        <f>TRUNC(K27/J27,0)*J27</f>
        <v>#VALUE!</v>
      </c>
    </row>
    <row r="1034" spans="1:13" s="2" customFormat="1" ht="53.25" customHeight="1" x14ac:dyDescent="0.25">
      <c r="A1034" s="283" t="s">
        <v>1017</v>
      </c>
      <c r="B1034" s="284"/>
      <c r="C1034" s="284"/>
      <c r="D1034" s="284"/>
      <c r="E1034" s="100"/>
      <c r="F1034" s="285" t="s">
        <v>1278</v>
      </c>
      <c r="G1034" s="285"/>
      <c r="H1034" s="285"/>
      <c r="I1034" s="285"/>
      <c r="J1034" s="286"/>
      <c r="K1034" s="91"/>
      <c r="L1034" s="50"/>
      <c r="M1034" s="50"/>
    </row>
    <row r="1035" spans="1:13" s="2" customFormat="1" ht="111.75" customHeight="1" x14ac:dyDescent="0.25">
      <c r="A1035" s="5">
        <v>1</v>
      </c>
      <c r="B1035" s="13"/>
      <c r="C1035" s="26"/>
      <c r="D1035" s="37" t="s">
        <v>412</v>
      </c>
      <c r="E1035" s="27"/>
      <c r="F1035" s="47" t="s">
        <v>586</v>
      </c>
      <c r="G1035" s="97">
        <v>9785912821394</v>
      </c>
      <c r="H1035" s="63">
        <v>90</v>
      </c>
      <c r="I1035" s="70" t="s">
        <v>717</v>
      </c>
      <c r="J1035" s="81">
        <v>48</v>
      </c>
      <c r="K1035" s="86"/>
      <c r="L1035" s="50">
        <f>K1035*4.85/48</f>
        <v>0</v>
      </c>
      <c r="M1035" s="50">
        <f t="shared" ref="M1035:M1048" si="170">TRUNC(K1035/J1035,0)*J1035</f>
        <v>0</v>
      </c>
    </row>
    <row r="1036" spans="1:13" s="2" customFormat="1" ht="111.75" customHeight="1" x14ac:dyDescent="0.25">
      <c r="A1036" s="5">
        <f>A1035+1</f>
        <v>2</v>
      </c>
      <c r="B1036" s="13"/>
      <c r="C1036" s="26"/>
      <c r="D1036" s="37" t="s">
        <v>422</v>
      </c>
      <c r="E1036" s="29"/>
      <c r="F1036" s="47" t="s">
        <v>586</v>
      </c>
      <c r="G1036" s="97">
        <v>9785912824906</v>
      </c>
      <c r="H1036" s="63">
        <v>90</v>
      </c>
      <c r="I1036" s="70" t="s">
        <v>717</v>
      </c>
      <c r="J1036" s="81">
        <v>48</v>
      </c>
      <c r="K1036" s="86"/>
      <c r="L1036" s="50">
        <f>K1036*4.85/48</f>
        <v>0</v>
      </c>
      <c r="M1036" s="50">
        <f t="shared" si="170"/>
        <v>0</v>
      </c>
    </row>
    <row r="1037" spans="1:13" s="2" customFormat="1" ht="111.75" customHeight="1" x14ac:dyDescent="0.25">
      <c r="A1037" s="5">
        <f t="shared" ref="A1037:A1070" si="171">A1036+1</f>
        <v>3</v>
      </c>
      <c r="B1037" s="13"/>
      <c r="C1037" s="23"/>
      <c r="D1037" s="37" t="s">
        <v>535</v>
      </c>
      <c r="E1037" s="22"/>
      <c r="F1037" s="47" t="s">
        <v>586</v>
      </c>
      <c r="G1037" s="97">
        <v>9785912827754</v>
      </c>
      <c r="H1037" s="63">
        <v>90</v>
      </c>
      <c r="I1037" s="70" t="s">
        <v>717</v>
      </c>
      <c r="J1037" s="81">
        <v>48</v>
      </c>
      <c r="K1037" s="86"/>
      <c r="L1037" s="50">
        <f>K1037*4.85/48</f>
        <v>0</v>
      </c>
      <c r="M1037" s="50">
        <f t="shared" si="170"/>
        <v>0</v>
      </c>
    </row>
    <row r="1038" spans="1:13" s="2" customFormat="1" ht="111.75" customHeight="1" x14ac:dyDescent="0.25">
      <c r="A1038" s="5">
        <f t="shared" si="171"/>
        <v>4</v>
      </c>
      <c r="B1038" s="13"/>
      <c r="C1038" s="26"/>
      <c r="D1038" s="37" t="s">
        <v>446</v>
      </c>
      <c r="E1038" s="27"/>
      <c r="F1038" s="47" t="s">
        <v>586</v>
      </c>
      <c r="G1038" s="97">
        <v>9785912824074</v>
      </c>
      <c r="H1038" s="63">
        <v>90</v>
      </c>
      <c r="I1038" s="70" t="s">
        <v>717</v>
      </c>
      <c r="J1038" s="81">
        <v>48</v>
      </c>
      <c r="K1038" s="86"/>
      <c r="L1038" s="50">
        <f>K1038*4.85/48</f>
        <v>0</v>
      </c>
      <c r="M1038" s="50">
        <f t="shared" si="170"/>
        <v>0</v>
      </c>
    </row>
    <row r="1039" spans="1:13" s="2" customFormat="1" ht="111.75" customHeight="1" x14ac:dyDescent="0.25">
      <c r="A1039" s="5">
        <f t="shared" si="171"/>
        <v>5</v>
      </c>
      <c r="B1039" s="13"/>
      <c r="C1039" s="23"/>
      <c r="D1039" s="37" t="s">
        <v>536</v>
      </c>
      <c r="E1039" s="45"/>
      <c r="F1039" s="47" t="s">
        <v>586</v>
      </c>
      <c r="G1039" s="97">
        <v>9785912827785</v>
      </c>
      <c r="H1039" s="63">
        <v>90</v>
      </c>
      <c r="I1039" s="70" t="s">
        <v>717</v>
      </c>
      <c r="J1039" s="81">
        <v>48</v>
      </c>
      <c r="K1039" s="86"/>
      <c r="L1039" s="50">
        <f>K1039*4.85/48</f>
        <v>0</v>
      </c>
      <c r="M1039" s="50">
        <f t="shared" si="170"/>
        <v>0</v>
      </c>
    </row>
    <row r="1040" spans="1:13" s="2" customFormat="1" ht="111.75" customHeight="1" x14ac:dyDescent="0.25">
      <c r="A1040" s="5">
        <f t="shared" si="171"/>
        <v>6</v>
      </c>
      <c r="B1040" s="13" t="s">
        <v>27</v>
      </c>
      <c r="C1040" s="23"/>
      <c r="D1040" s="37" t="s">
        <v>411</v>
      </c>
      <c r="E1040" s="27"/>
      <c r="F1040" s="47" t="s">
        <v>588</v>
      </c>
      <c r="G1040" s="144">
        <v>9785912825224</v>
      </c>
      <c r="H1040" s="63">
        <v>90</v>
      </c>
      <c r="I1040" s="70" t="s">
        <v>718</v>
      </c>
      <c r="J1040" s="81">
        <v>48</v>
      </c>
      <c r="K1040" s="103"/>
      <c r="L1040" s="50">
        <f>K1040*4.32/48</f>
        <v>0</v>
      </c>
      <c r="M1040" s="50">
        <f t="shared" si="170"/>
        <v>0</v>
      </c>
    </row>
    <row r="1041" spans="1:13" s="2" customFormat="1" ht="111.75" customHeight="1" x14ac:dyDescent="0.25">
      <c r="A1041" s="5">
        <f t="shared" si="171"/>
        <v>7</v>
      </c>
      <c r="B1041" s="13" t="s">
        <v>27</v>
      </c>
      <c r="C1041" s="23"/>
      <c r="D1041" s="37" t="s">
        <v>414</v>
      </c>
      <c r="E1041" s="27"/>
      <c r="F1041" s="47" t="s">
        <v>586</v>
      </c>
      <c r="G1041" s="149">
        <v>9785912828935</v>
      </c>
      <c r="H1041" s="63">
        <v>90</v>
      </c>
      <c r="I1041" s="71" t="s">
        <v>718</v>
      </c>
      <c r="J1041" s="81">
        <v>48</v>
      </c>
      <c r="K1041" s="103"/>
      <c r="L1041" s="50">
        <f>K1041*4.32/48</f>
        <v>0</v>
      </c>
      <c r="M1041" s="50">
        <f t="shared" si="170"/>
        <v>0</v>
      </c>
    </row>
    <row r="1042" spans="1:13" s="2" customFormat="1" ht="111.75" customHeight="1" x14ac:dyDescent="0.25">
      <c r="A1042" s="5">
        <f t="shared" si="171"/>
        <v>8</v>
      </c>
      <c r="B1042" s="13"/>
      <c r="C1042" s="26"/>
      <c r="D1042" s="37" t="s">
        <v>415</v>
      </c>
      <c r="E1042" s="44"/>
      <c r="F1042" s="47" t="s">
        <v>588</v>
      </c>
      <c r="G1042" s="150">
        <v>9785912820700</v>
      </c>
      <c r="H1042" s="63">
        <v>90</v>
      </c>
      <c r="I1042" s="71" t="s">
        <v>718</v>
      </c>
      <c r="J1042" s="81">
        <v>48</v>
      </c>
      <c r="K1042" s="103"/>
      <c r="L1042" s="50">
        <f>K1042*4.32/48</f>
        <v>0</v>
      </c>
      <c r="M1042" s="50">
        <f t="shared" si="170"/>
        <v>0</v>
      </c>
    </row>
    <row r="1043" spans="1:13" s="2" customFormat="1" ht="111.75" customHeight="1" x14ac:dyDescent="0.25">
      <c r="A1043" s="5">
        <f t="shared" si="171"/>
        <v>9</v>
      </c>
      <c r="B1043" s="13" t="s">
        <v>27</v>
      </c>
      <c r="C1043" s="23"/>
      <c r="D1043" s="37" t="s">
        <v>418</v>
      </c>
      <c r="E1043" s="46"/>
      <c r="F1043" s="47" t="s">
        <v>589</v>
      </c>
      <c r="G1043" s="144">
        <v>9785912829079</v>
      </c>
      <c r="H1043" s="63">
        <v>90</v>
      </c>
      <c r="I1043" s="71" t="s">
        <v>718</v>
      </c>
      <c r="J1043" s="81">
        <v>48</v>
      </c>
      <c r="K1043" s="103"/>
      <c r="L1043" s="50">
        <f>K1043*4.32/48</f>
        <v>0</v>
      </c>
      <c r="M1043" s="50">
        <f t="shared" si="170"/>
        <v>0</v>
      </c>
    </row>
    <row r="1044" spans="1:13" s="2" customFormat="1" ht="111.75" customHeight="1" x14ac:dyDescent="0.25">
      <c r="A1044" s="5">
        <f t="shared" si="171"/>
        <v>10</v>
      </c>
      <c r="B1044" s="13" t="s">
        <v>27</v>
      </c>
      <c r="C1044" s="23"/>
      <c r="D1044" s="37" t="s">
        <v>537</v>
      </c>
      <c r="E1044" s="46"/>
      <c r="F1044" s="47" t="s">
        <v>588</v>
      </c>
      <c r="G1044" s="144">
        <v>9785912825248</v>
      </c>
      <c r="H1044" s="63">
        <v>90</v>
      </c>
      <c r="I1044" s="71" t="s">
        <v>718</v>
      </c>
      <c r="J1044" s="81">
        <v>48</v>
      </c>
      <c r="K1044" s="103"/>
      <c r="L1044" s="50">
        <f>K1044*4.32/48</f>
        <v>0</v>
      </c>
      <c r="M1044" s="50">
        <f t="shared" si="170"/>
        <v>0</v>
      </c>
    </row>
    <row r="1045" spans="1:13" s="2" customFormat="1" ht="111.75" customHeight="1" x14ac:dyDescent="0.25">
      <c r="A1045" s="5">
        <f t="shared" si="171"/>
        <v>11</v>
      </c>
      <c r="B1045" s="13"/>
      <c r="C1045" s="23"/>
      <c r="D1045" s="37" t="s">
        <v>468</v>
      </c>
      <c r="E1045" s="27"/>
      <c r="F1045" s="47" t="s">
        <v>586</v>
      </c>
      <c r="G1045" s="144">
        <v>9785912824944</v>
      </c>
      <c r="H1045" s="63">
        <v>90</v>
      </c>
      <c r="I1045" s="71" t="s">
        <v>718</v>
      </c>
      <c r="J1045" s="81">
        <v>48</v>
      </c>
      <c r="K1045" s="103"/>
      <c r="L1045" s="50">
        <f>K1045*4.85/48</f>
        <v>0</v>
      </c>
      <c r="M1045" s="50">
        <f t="shared" si="170"/>
        <v>0</v>
      </c>
    </row>
    <row r="1046" spans="1:13" s="2" customFormat="1" ht="111.75" customHeight="1" x14ac:dyDescent="0.25">
      <c r="A1046" s="5">
        <f t="shared" si="171"/>
        <v>12</v>
      </c>
      <c r="B1046" s="13" t="s">
        <v>27</v>
      </c>
      <c r="C1046" s="23"/>
      <c r="D1046" s="37" t="s">
        <v>423</v>
      </c>
      <c r="E1046" s="46"/>
      <c r="F1046" s="47" t="s">
        <v>586</v>
      </c>
      <c r="G1046" s="97">
        <v>9785912826467</v>
      </c>
      <c r="H1046" s="63">
        <v>90</v>
      </c>
      <c r="I1046" s="71" t="s">
        <v>718</v>
      </c>
      <c r="J1046" s="81">
        <v>48</v>
      </c>
      <c r="K1046" s="103"/>
      <c r="L1046" s="50">
        <f>K1046*4.85/48</f>
        <v>0</v>
      </c>
      <c r="M1046" s="50">
        <f t="shared" si="170"/>
        <v>0</v>
      </c>
    </row>
    <row r="1047" spans="1:13" s="2" customFormat="1" ht="111.75" customHeight="1" x14ac:dyDescent="0.25">
      <c r="A1047" s="5">
        <f t="shared" si="171"/>
        <v>13</v>
      </c>
      <c r="B1047" s="13"/>
      <c r="C1047" s="26"/>
      <c r="D1047" s="37" t="s">
        <v>425</v>
      </c>
      <c r="E1047" s="27"/>
      <c r="F1047" s="47" t="s">
        <v>586</v>
      </c>
      <c r="G1047" s="97">
        <v>9785912821370</v>
      </c>
      <c r="H1047" s="63">
        <v>90</v>
      </c>
      <c r="I1047" s="71" t="s">
        <v>718</v>
      </c>
      <c r="J1047" s="81">
        <v>48</v>
      </c>
      <c r="K1047" s="103"/>
      <c r="L1047" s="50">
        <f t="shared" ref="L1047:L1052" si="172">K1047*4.32/48</f>
        <v>0</v>
      </c>
      <c r="M1047" s="50">
        <f t="shared" si="170"/>
        <v>0</v>
      </c>
    </row>
    <row r="1048" spans="1:13" s="2" customFormat="1" ht="111.75" customHeight="1" x14ac:dyDescent="0.25">
      <c r="A1048" s="5">
        <f t="shared" si="171"/>
        <v>14</v>
      </c>
      <c r="B1048" s="13"/>
      <c r="C1048" s="26"/>
      <c r="D1048" s="37" t="s">
        <v>538</v>
      </c>
      <c r="E1048" s="27"/>
      <c r="F1048" s="47" t="s">
        <v>588</v>
      </c>
      <c r="G1048" s="97">
        <v>9785912823909</v>
      </c>
      <c r="H1048" s="63">
        <v>90</v>
      </c>
      <c r="I1048" s="71" t="s">
        <v>718</v>
      </c>
      <c r="J1048" s="81">
        <v>48</v>
      </c>
      <c r="K1048" s="103"/>
      <c r="L1048" s="50">
        <f t="shared" si="172"/>
        <v>0</v>
      </c>
      <c r="M1048" s="50">
        <f t="shared" si="170"/>
        <v>0</v>
      </c>
    </row>
    <row r="1049" spans="1:13" s="2" customFormat="1" ht="111.75" customHeight="1" x14ac:dyDescent="0.25">
      <c r="A1049" s="5">
        <f t="shared" si="171"/>
        <v>15</v>
      </c>
      <c r="B1049" s="13" t="s">
        <v>27</v>
      </c>
      <c r="C1049" s="23"/>
      <c r="D1049" s="37" t="s">
        <v>429</v>
      </c>
      <c r="E1049" s="27"/>
      <c r="F1049" s="47" t="s">
        <v>586</v>
      </c>
      <c r="G1049" s="97">
        <v>9785912823138</v>
      </c>
      <c r="H1049" s="63">
        <v>90</v>
      </c>
      <c r="I1049" s="71" t="s">
        <v>718</v>
      </c>
      <c r="J1049" s="81">
        <v>48</v>
      </c>
      <c r="K1049" s="103"/>
      <c r="L1049" s="50">
        <f t="shared" si="172"/>
        <v>0</v>
      </c>
      <c r="M1049" s="50" t="e">
        <f>TRUNC(#REF!/#REF!,0)*#REF!</f>
        <v>#REF!</v>
      </c>
    </row>
    <row r="1050" spans="1:13" s="2" customFormat="1" ht="111.75" customHeight="1" x14ac:dyDescent="0.25">
      <c r="A1050" s="5">
        <f t="shared" si="171"/>
        <v>16</v>
      </c>
      <c r="B1050" s="13" t="s">
        <v>27</v>
      </c>
      <c r="C1050" s="23"/>
      <c r="D1050" s="37" t="s">
        <v>539</v>
      </c>
      <c r="E1050" s="27"/>
      <c r="F1050" s="47" t="s">
        <v>589</v>
      </c>
      <c r="G1050" s="144">
        <v>9785912828973</v>
      </c>
      <c r="H1050" s="63">
        <v>90</v>
      </c>
      <c r="I1050" s="71" t="s">
        <v>718</v>
      </c>
      <c r="J1050" s="81">
        <v>48</v>
      </c>
      <c r="K1050" s="103"/>
      <c r="L1050" s="50">
        <f t="shared" si="172"/>
        <v>0</v>
      </c>
      <c r="M1050" s="50">
        <f t="shared" ref="M1050:M1070" si="173">TRUNC(K1050/J1050,0)*J1050</f>
        <v>0</v>
      </c>
    </row>
    <row r="1051" spans="1:13" s="2" customFormat="1" ht="111.75" customHeight="1" x14ac:dyDescent="0.25">
      <c r="A1051" s="5">
        <f t="shared" si="171"/>
        <v>17</v>
      </c>
      <c r="B1051" s="13" t="s">
        <v>27</v>
      </c>
      <c r="C1051" s="23"/>
      <c r="D1051" s="37" t="s">
        <v>450</v>
      </c>
      <c r="E1051" s="27"/>
      <c r="F1051" s="47" t="s">
        <v>589</v>
      </c>
      <c r="G1051" s="144">
        <v>9785912826085</v>
      </c>
      <c r="H1051" s="63">
        <v>90</v>
      </c>
      <c r="I1051" s="71" t="s">
        <v>718</v>
      </c>
      <c r="J1051" s="81">
        <v>48</v>
      </c>
      <c r="K1051" s="103"/>
      <c r="L1051" s="50">
        <f t="shared" si="172"/>
        <v>0</v>
      </c>
      <c r="M1051" s="50">
        <f t="shared" si="173"/>
        <v>0</v>
      </c>
    </row>
    <row r="1052" spans="1:13" s="2" customFormat="1" ht="111.75" customHeight="1" x14ac:dyDescent="0.25">
      <c r="A1052" s="5">
        <f t="shared" si="171"/>
        <v>18</v>
      </c>
      <c r="B1052" s="13" t="s">
        <v>27</v>
      </c>
      <c r="C1052" s="23"/>
      <c r="D1052" s="37" t="s">
        <v>441</v>
      </c>
      <c r="E1052" s="27"/>
      <c r="F1052" s="47" t="s">
        <v>589</v>
      </c>
      <c r="G1052" s="144">
        <v>9785912828980</v>
      </c>
      <c r="H1052" s="63">
        <v>90</v>
      </c>
      <c r="I1052" s="71" t="s">
        <v>718</v>
      </c>
      <c r="J1052" s="81">
        <v>48</v>
      </c>
      <c r="K1052" s="103"/>
      <c r="L1052" s="50">
        <f t="shared" si="172"/>
        <v>0</v>
      </c>
      <c r="M1052" s="50">
        <f t="shared" si="173"/>
        <v>0</v>
      </c>
    </row>
    <row r="1053" spans="1:13" s="2" customFormat="1" ht="111.75" customHeight="1" x14ac:dyDescent="0.25">
      <c r="A1053" s="5">
        <f t="shared" si="171"/>
        <v>19</v>
      </c>
      <c r="B1053" s="13" t="s">
        <v>28</v>
      </c>
      <c r="C1053" s="23"/>
      <c r="D1053" s="37" t="s">
        <v>540</v>
      </c>
      <c r="E1053" s="45"/>
      <c r="F1053" s="47" t="s">
        <v>782</v>
      </c>
      <c r="G1053" s="97">
        <v>9785912827778</v>
      </c>
      <c r="H1053" s="63">
        <v>90</v>
      </c>
      <c r="I1053" s="70" t="s">
        <v>1015</v>
      </c>
      <c r="J1053" s="81">
        <v>48</v>
      </c>
      <c r="K1053" s="86"/>
      <c r="L1053" s="50">
        <f t="shared" ref="L1053:L1060" si="174">K1053*4.85/48</f>
        <v>0</v>
      </c>
      <c r="M1053" s="50">
        <f t="shared" si="173"/>
        <v>0</v>
      </c>
    </row>
    <row r="1054" spans="1:13" s="2" customFormat="1" ht="111.75" customHeight="1" x14ac:dyDescent="0.25">
      <c r="A1054" s="5">
        <f t="shared" si="171"/>
        <v>20</v>
      </c>
      <c r="B1054" s="13" t="s">
        <v>28</v>
      </c>
      <c r="C1054" s="23"/>
      <c r="D1054" s="37" t="s">
        <v>541</v>
      </c>
      <c r="E1054" s="27"/>
      <c r="F1054" s="47" t="s">
        <v>618</v>
      </c>
      <c r="G1054" s="97">
        <v>9785912827761</v>
      </c>
      <c r="H1054" s="63">
        <v>90</v>
      </c>
      <c r="I1054" s="70" t="s">
        <v>1015</v>
      </c>
      <c r="J1054" s="81">
        <v>48</v>
      </c>
      <c r="K1054" s="86"/>
      <c r="L1054" s="50">
        <f t="shared" si="174"/>
        <v>0</v>
      </c>
      <c r="M1054" s="50">
        <f t="shared" si="173"/>
        <v>0</v>
      </c>
    </row>
    <row r="1055" spans="1:13" s="2" customFormat="1" ht="111.75" customHeight="1" x14ac:dyDescent="0.25">
      <c r="A1055" s="5">
        <f t="shared" si="171"/>
        <v>21</v>
      </c>
      <c r="B1055" s="13" t="s">
        <v>28</v>
      </c>
      <c r="C1055" s="23"/>
      <c r="D1055" s="37" t="s">
        <v>510</v>
      </c>
      <c r="E1055" s="27"/>
      <c r="F1055" s="47" t="s">
        <v>620</v>
      </c>
      <c r="G1055" s="97">
        <v>9785912820465</v>
      </c>
      <c r="H1055" s="63">
        <v>90</v>
      </c>
      <c r="I1055" s="70" t="s">
        <v>1015</v>
      </c>
      <c r="J1055" s="81">
        <v>48</v>
      </c>
      <c r="K1055" s="86"/>
      <c r="L1055" s="50">
        <f t="shared" si="174"/>
        <v>0</v>
      </c>
      <c r="M1055" s="50">
        <f t="shared" si="173"/>
        <v>0</v>
      </c>
    </row>
    <row r="1056" spans="1:13" s="2" customFormat="1" ht="111.75" customHeight="1" x14ac:dyDescent="0.25">
      <c r="A1056" s="5">
        <f t="shared" si="171"/>
        <v>22</v>
      </c>
      <c r="B1056" s="13" t="s">
        <v>28</v>
      </c>
      <c r="C1056" s="23"/>
      <c r="D1056" s="37" t="s">
        <v>542</v>
      </c>
      <c r="E1056" s="27"/>
      <c r="F1056" s="47" t="s">
        <v>621</v>
      </c>
      <c r="G1056" s="97">
        <v>9785912823121</v>
      </c>
      <c r="H1056" s="63">
        <v>90</v>
      </c>
      <c r="I1056" s="70" t="s">
        <v>1015</v>
      </c>
      <c r="J1056" s="81">
        <v>48</v>
      </c>
      <c r="K1056" s="86"/>
      <c r="L1056" s="50">
        <f t="shared" si="174"/>
        <v>0</v>
      </c>
      <c r="M1056" s="50">
        <f t="shared" si="173"/>
        <v>0</v>
      </c>
    </row>
    <row r="1057" spans="1:13" s="2" customFormat="1" ht="111.75" customHeight="1" x14ac:dyDescent="0.25">
      <c r="A1057" s="5">
        <f t="shared" si="171"/>
        <v>23</v>
      </c>
      <c r="B1057" s="13" t="s">
        <v>28</v>
      </c>
      <c r="C1057" s="23"/>
      <c r="D1057" s="37" t="s">
        <v>543</v>
      </c>
      <c r="E1057" s="44"/>
      <c r="F1057" s="47" t="s">
        <v>782</v>
      </c>
      <c r="G1057" s="97">
        <v>9785912822384</v>
      </c>
      <c r="H1057" s="63">
        <v>90</v>
      </c>
      <c r="I1057" s="70" t="s">
        <v>1015</v>
      </c>
      <c r="J1057" s="81">
        <v>48</v>
      </c>
      <c r="K1057" s="86"/>
      <c r="L1057" s="50">
        <f t="shared" si="174"/>
        <v>0</v>
      </c>
      <c r="M1057" s="50">
        <f t="shared" si="173"/>
        <v>0</v>
      </c>
    </row>
    <row r="1058" spans="1:13" s="2" customFormat="1" ht="111.75" customHeight="1" x14ac:dyDescent="0.25">
      <c r="A1058" s="5">
        <f t="shared" si="171"/>
        <v>24</v>
      </c>
      <c r="B1058" s="13" t="s">
        <v>28</v>
      </c>
      <c r="C1058" s="23"/>
      <c r="D1058" s="37" t="s">
        <v>544</v>
      </c>
      <c r="E1058" s="27"/>
      <c r="F1058" s="47" t="s">
        <v>782</v>
      </c>
      <c r="G1058" s="97">
        <v>9785912826498</v>
      </c>
      <c r="H1058" s="63">
        <v>90</v>
      </c>
      <c r="I1058" s="70" t="s">
        <v>1015</v>
      </c>
      <c r="J1058" s="81">
        <v>48</v>
      </c>
      <c r="K1058" s="86"/>
      <c r="L1058" s="50">
        <f t="shared" si="174"/>
        <v>0</v>
      </c>
      <c r="M1058" s="50">
        <f t="shared" si="173"/>
        <v>0</v>
      </c>
    </row>
    <row r="1059" spans="1:13" s="2" customFormat="1" ht="111.75" customHeight="1" x14ac:dyDescent="0.25">
      <c r="A1059" s="5">
        <f t="shared" si="171"/>
        <v>25</v>
      </c>
      <c r="B1059" s="13" t="s">
        <v>28</v>
      </c>
      <c r="C1059" s="23"/>
      <c r="D1059" s="37" t="s">
        <v>545</v>
      </c>
      <c r="E1059" s="27"/>
      <c r="F1059" s="47" t="s">
        <v>782</v>
      </c>
      <c r="G1059" s="97">
        <v>9785912820991</v>
      </c>
      <c r="H1059" s="63">
        <v>90</v>
      </c>
      <c r="I1059" s="70" t="s">
        <v>1015</v>
      </c>
      <c r="J1059" s="81">
        <v>48</v>
      </c>
      <c r="K1059" s="86"/>
      <c r="L1059" s="50">
        <f t="shared" si="174"/>
        <v>0</v>
      </c>
      <c r="M1059" s="50">
        <f t="shared" si="173"/>
        <v>0</v>
      </c>
    </row>
    <row r="1060" spans="1:13" s="2" customFormat="1" ht="111.75" customHeight="1" x14ac:dyDescent="0.25">
      <c r="A1060" s="5">
        <f t="shared" si="171"/>
        <v>26</v>
      </c>
      <c r="B1060" s="13" t="s">
        <v>28</v>
      </c>
      <c r="C1060" s="23"/>
      <c r="D1060" s="37" t="s">
        <v>546</v>
      </c>
      <c r="E1060" s="27"/>
      <c r="F1060" s="47" t="s">
        <v>618</v>
      </c>
      <c r="G1060" s="97">
        <v>9785912827730</v>
      </c>
      <c r="H1060" s="63">
        <v>90</v>
      </c>
      <c r="I1060" s="70" t="s">
        <v>1015</v>
      </c>
      <c r="J1060" s="81">
        <v>48</v>
      </c>
      <c r="K1060" s="86"/>
      <c r="L1060" s="50">
        <f t="shared" si="174"/>
        <v>0</v>
      </c>
      <c r="M1060" s="50">
        <f t="shared" si="173"/>
        <v>0</v>
      </c>
    </row>
    <row r="1061" spans="1:13" s="2" customFormat="1" ht="111.75" customHeight="1" x14ac:dyDescent="0.25">
      <c r="A1061" s="5">
        <f t="shared" si="171"/>
        <v>27</v>
      </c>
      <c r="B1061" s="13" t="s">
        <v>28</v>
      </c>
      <c r="C1061" s="23"/>
      <c r="D1061" s="37" t="s">
        <v>62</v>
      </c>
      <c r="E1061" s="29"/>
      <c r="F1061" s="47" t="s">
        <v>606</v>
      </c>
      <c r="G1061" s="97">
        <v>9785912828928</v>
      </c>
      <c r="H1061" s="63">
        <v>90</v>
      </c>
      <c r="I1061" s="70" t="s">
        <v>1016</v>
      </c>
      <c r="J1061" s="81">
        <v>48</v>
      </c>
      <c r="K1061" s="86"/>
      <c r="L1061" s="50">
        <f t="shared" ref="L1061:L1070" si="175">K1061*4.32/48</f>
        <v>0</v>
      </c>
      <c r="M1061" s="50">
        <f t="shared" si="173"/>
        <v>0</v>
      </c>
    </row>
    <row r="1062" spans="1:13" s="2" customFormat="1" ht="111.75" customHeight="1" x14ac:dyDescent="0.25">
      <c r="A1062" s="5">
        <f t="shared" si="171"/>
        <v>28</v>
      </c>
      <c r="B1062" s="13" t="s">
        <v>28</v>
      </c>
      <c r="C1062" s="23"/>
      <c r="D1062" s="37" t="s">
        <v>54</v>
      </c>
      <c r="E1062" s="22"/>
      <c r="F1062" s="47" t="s">
        <v>782</v>
      </c>
      <c r="G1062" s="97">
        <v>9785912822117</v>
      </c>
      <c r="H1062" s="63">
        <v>90</v>
      </c>
      <c r="I1062" s="70" t="s">
        <v>1016</v>
      </c>
      <c r="J1062" s="81">
        <v>48</v>
      </c>
      <c r="K1062" s="86"/>
      <c r="L1062" s="50">
        <f t="shared" si="175"/>
        <v>0</v>
      </c>
      <c r="M1062" s="50">
        <f t="shared" si="173"/>
        <v>0</v>
      </c>
    </row>
    <row r="1063" spans="1:13" s="2" customFormat="1" ht="111.75" customHeight="1" x14ac:dyDescent="0.25">
      <c r="A1063" s="5">
        <f t="shared" si="171"/>
        <v>29</v>
      </c>
      <c r="B1063" s="13" t="s">
        <v>28</v>
      </c>
      <c r="C1063" s="23"/>
      <c r="D1063" s="37" t="s">
        <v>547</v>
      </c>
      <c r="E1063" s="27"/>
      <c r="F1063" s="47" t="s">
        <v>591</v>
      </c>
      <c r="G1063" s="97">
        <v>9785912822124</v>
      </c>
      <c r="H1063" s="63">
        <v>90</v>
      </c>
      <c r="I1063" s="70" t="s">
        <v>1016</v>
      </c>
      <c r="J1063" s="81">
        <v>48</v>
      </c>
      <c r="K1063" s="86"/>
      <c r="L1063" s="50">
        <f t="shared" si="175"/>
        <v>0</v>
      </c>
      <c r="M1063" s="50">
        <f t="shared" si="173"/>
        <v>0</v>
      </c>
    </row>
    <row r="1064" spans="1:13" s="2" customFormat="1" ht="111.75" customHeight="1" x14ac:dyDescent="0.25">
      <c r="A1064" s="5">
        <f t="shared" si="171"/>
        <v>30</v>
      </c>
      <c r="B1064" s="13" t="s">
        <v>28</v>
      </c>
      <c r="C1064" s="23"/>
      <c r="D1064" s="37" t="s">
        <v>90</v>
      </c>
      <c r="E1064" s="29"/>
      <c r="F1064" s="47" t="s">
        <v>591</v>
      </c>
      <c r="G1064" s="97">
        <v>9785912824708</v>
      </c>
      <c r="H1064" s="63">
        <v>90</v>
      </c>
      <c r="I1064" s="70" t="s">
        <v>1016</v>
      </c>
      <c r="J1064" s="81">
        <v>48</v>
      </c>
      <c r="K1064" s="86"/>
      <c r="L1064" s="50">
        <f t="shared" si="175"/>
        <v>0</v>
      </c>
      <c r="M1064" s="50">
        <f t="shared" si="173"/>
        <v>0</v>
      </c>
    </row>
    <row r="1065" spans="1:13" s="2" customFormat="1" ht="111.75" customHeight="1" x14ac:dyDescent="0.25">
      <c r="A1065" s="5">
        <f t="shared" si="171"/>
        <v>31</v>
      </c>
      <c r="B1065" s="13" t="s">
        <v>28</v>
      </c>
      <c r="C1065" s="23"/>
      <c r="D1065" s="37" t="s">
        <v>548</v>
      </c>
      <c r="E1065" s="27"/>
      <c r="F1065" s="47" t="s">
        <v>1157</v>
      </c>
      <c r="G1065" s="97">
        <v>9785912822155</v>
      </c>
      <c r="H1065" s="63">
        <v>90</v>
      </c>
      <c r="I1065" s="70" t="s">
        <v>1016</v>
      </c>
      <c r="J1065" s="81">
        <v>48</v>
      </c>
      <c r="K1065" s="86"/>
      <c r="L1065" s="50">
        <f t="shared" si="175"/>
        <v>0</v>
      </c>
      <c r="M1065" s="50">
        <f t="shared" si="173"/>
        <v>0</v>
      </c>
    </row>
    <row r="1066" spans="1:13" s="2" customFormat="1" ht="111.75" customHeight="1" x14ac:dyDescent="0.25">
      <c r="A1066" s="5">
        <f t="shared" si="171"/>
        <v>32</v>
      </c>
      <c r="B1066" s="13" t="s">
        <v>28</v>
      </c>
      <c r="C1066" s="23"/>
      <c r="D1066" s="37" t="s">
        <v>549</v>
      </c>
      <c r="E1066" s="29"/>
      <c r="F1066" s="47" t="s">
        <v>618</v>
      </c>
      <c r="G1066" s="144">
        <v>9785912824968</v>
      </c>
      <c r="H1066" s="63">
        <v>90</v>
      </c>
      <c r="I1066" s="70" t="s">
        <v>1016</v>
      </c>
      <c r="J1066" s="81">
        <v>48</v>
      </c>
      <c r="K1066" s="86"/>
      <c r="L1066" s="50">
        <f t="shared" si="175"/>
        <v>0</v>
      </c>
      <c r="M1066" s="50">
        <f t="shared" si="173"/>
        <v>0</v>
      </c>
    </row>
    <row r="1067" spans="1:13" s="2" customFormat="1" ht="111.75" customHeight="1" x14ac:dyDescent="0.25">
      <c r="A1067" s="5">
        <f t="shared" si="171"/>
        <v>33</v>
      </c>
      <c r="B1067" s="13" t="s">
        <v>28</v>
      </c>
      <c r="C1067" s="23"/>
      <c r="D1067" s="37" t="s">
        <v>93</v>
      </c>
      <c r="E1067" s="27"/>
      <c r="F1067" s="47" t="s">
        <v>591</v>
      </c>
      <c r="G1067" s="97">
        <v>9785912823527</v>
      </c>
      <c r="H1067" s="63">
        <v>90</v>
      </c>
      <c r="I1067" s="70" t="s">
        <v>1016</v>
      </c>
      <c r="J1067" s="81">
        <v>48</v>
      </c>
      <c r="K1067" s="103"/>
      <c r="L1067" s="50">
        <f t="shared" si="175"/>
        <v>0</v>
      </c>
      <c r="M1067" s="50">
        <f t="shared" si="173"/>
        <v>0</v>
      </c>
    </row>
    <row r="1068" spans="1:13" s="2" customFormat="1" ht="111.75" customHeight="1" x14ac:dyDescent="0.25">
      <c r="A1068" s="5">
        <f t="shared" si="171"/>
        <v>34</v>
      </c>
      <c r="B1068" s="13" t="s">
        <v>28</v>
      </c>
      <c r="C1068" s="23"/>
      <c r="D1068" s="37" t="s">
        <v>550</v>
      </c>
      <c r="E1068" s="27"/>
      <c r="F1068" s="47" t="s">
        <v>622</v>
      </c>
      <c r="G1068" s="97">
        <v>9785912825255</v>
      </c>
      <c r="H1068" s="63">
        <v>90</v>
      </c>
      <c r="I1068" s="70" t="s">
        <v>1016</v>
      </c>
      <c r="J1068" s="81">
        <v>48</v>
      </c>
      <c r="K1068" s="103"/>
      <c r="L1068" s="50">
        <f t="shared" si="175"/>
        <v>0</v>
      </c>
      <c r="M1068" s="50">
        <f t="shared" si="173"/>
        <v>0</v>
      </c>
    </row>
    <row r="1069" spans="1:13" s="2" customFormat="1" ht="111.75" customHeight="1" x14ac:dyDescent="0.25">
      <c r="A1069" s="5">
        <f t="shared" si="171"/>
        <v>35</v>
      </c>
      <c r="B1069" s="13" t="s">
        <v>28</v>
      </c>
      <c r="C1069" s="23"/>
      <c r="D1069" s="37" t="s">
        <v>551</v>
      </c>
      <c r="E1069" s="29"/>
      <c r="F1069" s="47" t="s">
        <v>618</v>
      </c>
      <c r="G1069" s="144">
        <v>9785912824975</v>
      </c>
      <c r="H1069" s="63">
        <v>90</v>
      </c>
      <c r="I1069" s="70" t="s">
        <v>1016</v>
      </c>
      <c r="J1069" s="81">
        <v>48</v>
      </c>
      <c r="K1069" s="103"/>
      <c r="L1069" s="50">
        <f t="shared" si="175"/>
        <v>0</v>
      </c>
      <c r="M1069" s="50">
        <f t="shared" si="173"/>
        <v>0</v>
      </c>
    </row>
    <row r="1070" spans="1:13" s="2" customFormat="1" ht="111.75" customHeight="1" x14ac:dyDescent="0.25">
      <c r="A1070" s="5">
        <f t="shared" si="171"/>
        <v>36</v>
      </c>
      <c r="B1070" s="13" t="s">
        <v>28</v>
      </c>
      <c r="C1070" s="23"/>
      <c r="D1070" s="37" t="s">
        <v>428</v>
      </c>
      <c r="E1070" s="29"/>
      <c r="F1070" s="47" t="s">
        <v>618</v>
      </c>
      <c r="G1070" s="144">
        <v>9785912823053</v>
      </c>
      <c r="H1070" s="63">
        <v>90</v>
      </c>
      <c r="I1070" s="70" t="s">
        <v>1016</v>
      </c>
      <c r="J1070" s="81">
        <v>48</v>
      </c>
      <c r="K1070" s="103"/>
      <c r="L1070" s="50">
        <f t="shared" si="175"/>
        <v>0</v>
      </c>
      <c r="M1070" s="50">
        <f t="shared" si="173"/>
        <v>0</v>
      </c>
    </row>
    <row r="1071" spans="1:13" s="2" customFormat="1" ht="37.5" customHeight="1" x14ac:dyDescent="0.25">
      <c r="A1071" s="283"/>
      <c r="B1071" s="284"/>
      <c r="C1071" s="284"/>
      <c r="D1071" s="284"/>
      <c r="E1071" s="15"/>
      <c r="F1071" s="285" t="s">
        <v>1278</v>
      </c>
      <c r="G1071" s="285"/>
      <c r="H1071" s="285"/>
      <c r="I1071" s="285"/>
      <c r="J1071" s="286"/>
      <c r="K1071" s="86"/>
      <c r="L1071" s="50"/>
      <c r="M1071" s="50"/>
    </row>
    <row r="1072" spans="1:13" s="2" customFormat="1" ht="111.75" customHeight="1" x14ac:dyDescent="0.25">
      <c r="A1072" s="4">
        <f>A1070+1</f>
        <v>37</v>
      </c>
      <c r="B1072" s="13"/>
      <c r="C1072" s="24" t="s">
        <v>30</v>
      </c>
      <c r="D1072" s="38" t="s">
        <v>408</v>
      </c>
      <c r="E1072" s="27"/>
      <c r="F1072" s="47" t="s">
        <v>586</v>
      </c>
      <c r="G1072" s="144">
        <v>9785912825101</v>
      </c>
      <c r="H1072" s="63">
        <v>120</v>
      </c>
      <c r="I1072" s="70" t="s">
        <v>1097</v>
      </c>
      <c r="J1072" s="81">
        <v>48</v>
      </c>
      <c r="K1072" s="103"/>
      <c r="L1072" s="50">
        <f>K1072*4.32/48</f>
        <v>0</v>
      </c>
      <c r="M1072" s="50">
        <f t="shared" ref="M1072:M1084" si="176">TRUNC(K1072/J1072,0)*J1072</f>
        <v>0</v>
      </c>
    </row>
    <row r="1073" spans="1:13" s="2" customFormat="1" ht="111.75" customHeight="1" x14ac:dyDescent="0.25">
      <c r="A1073" s="4">
        <f t="shared" ref="A1073:A1084" si="177">A1072+1</f>
        <v>38</v>
      </c>
      <c r="B1073" s="13"/>
      <c r="C1073" s="24" t="s">
        <v>30</v>
      </c>
      <c r="D1073" s="38" t="s">
        <v>410</v>
      </c>
      <c r="E1073" s="27"/>
      <c r="F1073" s="47" t="s">
        <v>586</v>
      </c>
      <c r="G1073" s="144">
        <v>9785912821080</v>
      </c>
      <c r="H1073" s="63">
        <v>120</v>
      </c>
      <c r="I1073" s="70" t="s">
        <v>1097</v>
      </c>
      <c r="J1073" s="81">
        <v>48</v>
      </c>
      <c r="K1073" s="103"/>
      <c r="L1073" s="50">
        <f>K1073*4.32/48</f>
        <v>0</v>
      </c>
      <c r="M1073" s="50">
        <f t="shared" si="176"/>
        <v>0</v>
      </c>
    </row>
    <row r="1074" spans="1:13" s="2" customFormat="1" ht="111.75" customHeight="1" x14ac:dyDescent="0.25">
      <c r="A1074" s="4">
        <f t="shared" si="177"/>
        <v>39</v>
      </c>
      <c r="B1074" s="13" t="s">
        <v>27</v>
      </c>
      <c r="C1074" s="24" t="s">
        <v>30</v>
      </c>
      <c r="D1074" s="38" t="s">
        <v>416</v>
      </c>
      <c r="E1074" s="27"/>
      <c r="F1074" s="47" t="s">
        <v>586</v>
      </c>
      <c r="G1074" s="144">
        <v>9785912824890</v>
      </c>
      <c r="H1074" s="63">
        <v>120</v>
      </c>
      <c r="I1074" s="70" t="s">
        <v>1097</v>
      </c>
      <c r="J1074" s="81">
        <v>48</v>
      </c>
      <c r="K1074" s="103"/>
      <c r="L1074" s="50">
        <f>K1074*4.32/48</f>
        <v>0</v>
      </c>
      <c r="M1074" s="50">
        <f t="shared" si="176"/>
        <v>0</v>
      </c>
    </row>
    <row r="1075" spans="1:13" s="2" customFormat="1" ht="111.75" customHeight="1" x14ac:dyDescent="0.25">
      <c r="A1075" s="4">
        <f t="shared" si="177"/>
        <v>40</v>
      </c>
      <c r="B1075" s="13" t="s">
        <v>27</v>
      </c>
      <c r="C1075" s="24" t="s">
        <v>30</v>
      </c>
      <c r="D1075" s="38" t="s">
        <v>444</v>
      </c>
      <c r="E1075" s="27"/>
      <c r="F1075" s="47" t="s">
        <v>586</v>
      </c>
      <c r="G1075" s="144">
        <v>9785912821073</v>
      </c>
      <c r="H1075" s="63">
        <v>120</v>
      </c>
      <c r="I1075" s="70" t="s">
        <v>1097</v>
      </c>
      <c r="J1075" s="81">
        <v>48</v>
      </c>
      <c r="K1075" s="103"/>
      <c r="L1075" s="50">
        <f>K1075*4.85/48</f>
        <v>0</v>
      </c>
      <c r="M1075" s="50">
        <f t="shared" si="176"/>
        <v>0</v>
      </c>
    </row>
    <row r="1076" spans="1:13" s="2" customFormat="1" ht="111.75" customHeight="1" x14ac:dyDescent="0.25">
      <c r="A1076" s="4">
        <f t="shared" si="177"/>
        <v>41</v>
      </c>
      <c r="B1076" s="13"/>
      <c r="C1076" s="24" t="s">
        <v>30</v>
      </c>
      <c r="D1076" s="38" t="s">
        <v>1012</v>
      </c>
      <c r="E1076" s="27"/>
      <c r="F1076" s="47" t="s">
        <v>586</v>
      </c>
      <c r="G1076" s="144">
        <v>9785912825231</v>
      </c>
      <c r="H1076" s="63">
        <v>120</v>
      </c>
      <c r="I1076" s="70" t="s">
        <v>1097</v>
      </c>
      <c r="J1076" s="81">
        <v>48</v>
      </c>
      <c r="K1076" s="103"/>
      <c r="L1076" s="50">
        <f>K1076*4.32/48</f>
        <v>0</v>
      </c>
      <c r="M1076" s="50">
        <f t="shared" si="176"/>
        <v>0</v>
      </c>
    </row>
    <row r="1077" spans="1:13" s="2" customFormat="1" ht="111.75" customHeight="1" x14ac:dyDescent="0.25">
      <c r="A1077" s="4">
        <f t="shared" si="177"/>
        <v>42</v>
      </c>
      <c r="B1077" s="13"/>
      <c r="C1077" s="24" t="s">
        <v>30</v>
      </c>
      <c r="D1077" s="38" t="s">
        <v>421</v>
      </c>
      <c r="E1077" s="27"/>
      <c r="F1077" s="47" t="s">
        <v>586</v>
      </c>
      <c r="G1077" s="144">
        <v>9785912826481</v>
      </c>
      <c r="H1077" s="63">
        <v>120</v>
      </c>
      <c r="I1077" s="70" t="s">
        <v>1097</v>
      </c>
      <c r="J1077" s="81">
        <v>48</v>
      </c>
      <c r="K1077" s="103"/>
      <c r="L1077" s="50">
        <f>K1077*4.32/48</f>
        <v>0</v>
      </c>
      <c r="M1077" s="50">
        <f t="shared" si="176"/>
        <v>0</v>
      </c>
    </row>
    <row r="1078" spans="1:13" s="2" customFormat="1" ht="111.75" customHeight="1" x14ac:dyDescent="0.25">
      <c r="A1078" s="4">
        <f t="shared" si="177"/>
        <v>43</v>
      </c>
      <c r="B1078" s="13" t="s">
        <v>27</v>
      </c>
      <c r="C1078" s="24" t="s">
        <v>30</v>
      </c>
      <c r="D1078" s="38" t="s">
        <v>424</v>
      </c>
      <c r="E1078" s="27"/>
      <c r="F1078" s="47" t="s">
        <v>588</v>
      </c>
      <c r="G1078" s="97">
        <v>9785912823558</v>
      </c>
      <c r="H1078" s="63">
        <v>120</v>
      </c>
      <c r="I1078" s="70" t="s">
        <v>1097</v>
      </c>
      <c r="J1078" s="81">
        <v>48</v>
      </c>
      <c r="K1078" s="103"/>
      <c r="L1078" s="50">
        <f>K1078*4.85/48</f>
        <v>0</v>
      </c>
      <c r="M1078" s="50">
        <f t="shared" si="176"/>
        <v>0</v>
      </c>
    </row>
    <row r="1079" spans="1:13" s="2" customFormat="1" ht="111.75" customHeight="1" x14ac:dyDescent="0.25">
      <c r="A1079" s="4">
        <f t="shared" si="177"/>
        <v>44</v>
      </c>
      <c r="B1079" s="13"/>
      <c r="C1079" s="24" t="s">
        <v>30</v>
      </c>
      <c r="D1079" s="38" t="s">
        <v>430</v>
      </c>
      <c r="E1079" s="27"/>
      <c r="F1079" s="47" t="s">
        <v>586</v>
      </c>
      <c r="G1079" s="97">
        <v>9785912824920</v>
      </c>
      <c r="H1079" s="63">
        <v>120</v>
      </c>
      <c r="I1079" s="70" t="s">
        <v>1097</v>
      </c>
      <c r="J1079" s="81">
        <v>48</v>
      </c>
      <c r="K1079" s="103"/>
      <c r="L1079" s="50">
        <f t="shared" ref="L1079:L1084" si="178">K1079*4.32/48</f>
        <v>0</v>
      </c>
      <c r="M1079" s="50">
        <f t="shared" si="176"/>
        <v>0</v>
      </c>
    </row>
    <row r="1080" spans="1:13" s="2" customFormat="1" ht="111.75" customHeight="1" x14ac:dyDescent="0.25">
      <c r="A1080" s="4">
        <f t="shared" si="177"/>
        <v>45</v>
      </c>
      <c r="B1080" s="13" t="s">
        <v>27</v>
      </c>
      <c r="C1080" s="24" t="s">
        <v>30</v>
      </c>
      <c r="D1080" s="38" t="s">
        <v>451</v>
      </c>
      <c r="E1080" s="27"/>
      <c r="F1080" s="47" t="s">
        <v>589</v>
      </c>
      <c r="G1080" s="144">
        <v>9785912828966</v>
      </c>
      <c r="H1080" s="63">
        <v>120</v>
      </c>
      <c r="I1080" s="70" t="s">
        <v>1097</v>
      </c>
      <c r="J1080" s="81">
        <v>48</v>
      </c>
      <c r="K1080" s="103"/>
      <c r="L1080" s="50">
        <f t="shared" si="178"/>
        <v>0</v>
      </c>
      <c r="M1080" s="50">
        <f t="shared" si="176"/>
        <v>0</v>
      </c>
    </row>
    <row r="1081" spans="1:13" s="2" customFormat="1" ht="111.75" customHeight="1" x14ac:dyDescent="0.25">
      <c r="A1081" s="4">
        <f t="shared" si="177"/>
        <v>46</v>
      </c>
      <c r="B1081" s="13"/>
      <c r="C1081" s="24" t="s">
        <v>30</v>
      </c>
      <c r="D1081" s="38" t="s">
        <v>1011</v>
      </c>
      <c r="E1081" s="27"/>
      <c r="F1081" s="47" t="s">
        <v>589</v>
      </c>
      <c r="G1081" s="144">
        <v>9785912822001</v>
      </c>
      <c r="H1081" s="63">
        <v>120</v>
      </c>
      <c r="I1081" s="70" t="s">
        <v>1097</v>
      </c>
      <c r="J1081" s="81">
        <v>48</v>
      </c>
      <c r="K1081" s="103"/>
      <c r="L1081" s="50">
        <f t="shared" si="178"/>
        <v>0</v>
      </c>
      <c r="M1081" s="50">
        <f t="shared" si="176"/>
        <v>0</v>
      </c>
    </row>
    <row r="1082" spans="1:13" s="2" customFormat="1" ht="111.75" customHeight="1" x14ac:dyDescent="0.25">
      <c r="A1082" s="4">
        <f t="shared" si="177"/>
        <v>47</v>
      </c>
      <c r="B1082" s="13"/>
      <c r="C1082" s="24" t="s">
        <v>30</v>
      </c>
      <c r="D1082" s="38" t="s">
        <v>509</v>
      </c>
      <c r="E1082" s="29"/>
      <c r="F1082" s="47" t="s">
        <v>618</v>
      </c>
      <c r="G1082" s="97">
        <v>9785912823855</v>
      </c>
      <c r="H1082" s="63">
        <v>120</v>
      </c>
      <c r="I1082" s="70" t="s">
        <v>1097</v>
      </c>
      <c r="J1082" s="81">
        <v>48</v>
      </c>
      <c r="K1082" s="103"/>
      <c r="L1082" s="50">
        <f t="shared" si="178"/>
        <v>0</v>
      </c>
      <c r="M1082" s="50">
        <f t="shared" si="176"/>
        <v>0</v>
      </c>
    </row>
    <row r="1083" spans="1:13" s="2" customFormat="1" ht="111.75" customHeight="1" x14ac:dyDescent="0.25">
      <c r="A1083" s="4">
        <f t="shared" si="177"/>
        <v>48</v>
      </c>
      <c r="B1083" s="13"/>
      <c r="C1083" s="24" t="s">
        <v>30</v>
      </c>
      <c r="D1083" s="38" t="s">
        <v>1013</v>
      </c>
      <c r="E1083" s="27"/>
      <c r="F1083" s="47" t="s">
        <v>618</v>
      </c>
      <c r="G1083" s="97">
        <v>9785912826450</v>
      </c>
      <c r="H1083" s="63">
        <v>120</v>
      </c>
      <c r="I1083" s="70" t="s">
        <v>1097</v>
      </c>
      <c r="J1083" s="81">
        <v>48</v>
      </c>
      <c r="K1083" s="103"/>
      <c r="L1083" s="50">
        <f t="shared" si="178"/>
        <v>0</v>
      </c>
      <c r="M1083" s="50">
        <f t="shared" si="176"/>
        <v>0</v>
      </c>
    </row>
    <row r="1084" spans="1:13" s="2" customFormat="1" ht="111.75" customHeight="1" x14ac:dyDescent="0.25">
      <c r="A1084" s="4">
        <f t="shared" si="177"/>
        <v>49</v>
      </c>
      <c r="B1084" s="13"/>
      <c r="C1084" s="24" t="s">
        <v>30</v>
      </c>
      <c r="D1084" s="38" t="s">
        <v>1014</v>
      </c>
      <c r="E1084" s="27"/>
      <c r="F1084" s="47" t="s">
        <v>618</v>
      </c>
      <c r="G1084" s="97">
        <v>9785912823695</v>
      </c>
      <c r="H1084" s="63">
        <v>120</v>
      </c>
      <c r="I1084" s="70" t="s">
        <v>1097</v>
      </c>
      <c r="J1084" s="81">
        <v>48</v>
      </c>
      <c r="K1084" s="103"/>
      <c r="L1084" s="50">
        <f t="shared" si="178"/>
        <v>0</v>
      </c>
      <c r="M1084" s="50">
        <f t="shared" si="176"/>
        <v>0</v>
      </c>
    </row>
    <row r="1085" spans="1:13" s="2" customFormat="1" ht="51.75" customHeight="1" x14ac:dyDescent="0.25">
      <c r="A1085" s="283" t="s">
        <v>1187</v>
      </c>
      <c r="B1085" s="284"/>
      <c r="C1085" s="284"/>
      <c r="D1085" s="284"/>
      <c r="E1085" s="100"/>
      <c r="F1085" s="285" t="s">
        <v>1188</v>
      </c>
      <c r="G1085" s="285"/>
      <c r="H1085" s="285"/>
      <c r="I1085" s="285"/>
      <c r="J1085" s="285"/>
      <c r="K1085" s="286"/>
      <c r="L1085" s="50"/>
      <c r="M1085" s="50"/>
    </row>
    <row r="1086" spans="1:13" s="2" customFormat="1" ht="111.75" customHeight="1" x14ac:dyDescent="0.25">
      <c r="A1086" s="4">
        <v>1</v>
      </c>
      <c r="B1086" s="13"/>
      <c r="C1086" s="24" t="s">
        <v>1189</v>
      </c>
      <c r="D1086" s="38" t="s">
        <v>1190</v>
      </c>
      <c r="E1086" s="27"/>
      <c r="F1086" s="47" t="s">
        <v>1191</v>
      </c>
      <c r="G1086" s="97">
        <v>7899000001000</v>
      </c>
      <c r="H1086" s="63">
        <v>46</v>
      </c>
      <c r="I1086" s="70" t="s">
        <v>1097</v>
      </c>
      <c r="J1086" s="81">
        <v>40</v>
      </c>
      <c r="K1086" s="103"/>
      <c r="L1086" s="50">
        <f>K1086*0.152</f>
        <v>0</v>
      </c>
      <c r="M1086" s="50"/>
    </row>
    <row r="1087" spans="1:13" s="2" customFormat="1" ht="111.75" customHeight="1" x14ac:dyDescent="0.25">
      <c r="A1087" s="4">
        <v>2</v>
      </c>
      <c r="B1087" s="13"/>
      <c r="C1087" s="24" t="s">
        <v>1189</v>
      </c>
      <c r="D1087" s="38" t="s">
        <v>1192</v>
      </c>
      <c r="E1087" s="27"/>
      <c r="F1087" s="47" t="s">
        <v>1193</v>
      </c>
      <c r="G1087" s="97">
        <v>7899000001079</v>
      </c>
      <c r="H1087" s="63">
        <v>50</v>
      </c>
      <c r="I1087" s="70" t="s">
        <v>1097</v>
      </c>
      <c r="J1087" s="81">
        <v>35</v>
      </c>
      <c r="K1087" s="103"/>
      <c r="L1087" s="50">
        <f t="shared" ref="L1087:L1093" si="179">K1087*0.152</f>
        <v>0</v>
      </c>
      <c r="M1087" s="50"/>
    </row>
    <row r="1088" spans="1:13" s="2" customFormat="1" ht="46.5" customHeight="1" x14ac:dyDescent="0.25">
      <c r="A1088" s="283" t="s">
        <v>1194</v>
      </c>
      <c r="B1088" s="284"/>
      <c r="C1088" s="284"/>
      <c r="D1088" s="284"/>
      <c r="E1088" s="100"/>
      <c r="F1088" s="285" t="s">
        <v>1195</v>
      </c>
      <c r="G1088" s="285"/>
      <c r="H1088" s="285"/>
      <c r="I1088" s="285"/>
      <c r="J1088" s="285"/>
      <c r="K1088" s="286"/>
      <c r="L1088" s="50">
        <f t="shared" si="179"/>
        <v>0</v>
      </c>
      <c r="M1088" s="50"/>
    </row>
    <row r="1089" spans="1:19" s="2" customFormat="1" ht="111.75" customHeight="1" x14ac:dyDescent="0.25">
      <c r="A1089" s="4">
        <v>1</v>
      </c>
      <c r="B1089" s="13"/>
      <c r="C1089" s="24" t="s">
        <v>1189</v>
      </c>
      <c r="D1089" s="38" t="s">
        <v>1196</v>
      </c>
      <c r="E1089" s="27"/>
      <c r="F1089" s="47" t="s">
        <v>1197</v>
      </c>
      <c r="G1089" s="97">
        <v>7899000001208</v>
      </c>
      <c r="H1089" s="63">
        <v>52</v>
      </c>
      <c r="I1089" s="70" t="s">
        <v>1097</v>
      </c>
      <c r="J1089" s="81">
        <v>24</v>
      </c>
      <c r="K1089" s="103"/>
      <c r="L1089" s="50">
        <f t="shared" si="179"/>
        <v>0</v>
      </c>
      <c r="M1089" s="50"/>
    </row>
    <row r="1090" spans="1:19" s="2" customFormat="1" ht="111.75" customHeight="1" x14ac:dyDescent="0.25">
      <c r="A1090" s="4">
        <f t="shared" ref="A1090:A1092" si="180">A1089+1</f>
        <v>2</v>
      </c>
      <c r="B1090" s="13"/>
      <c r="C1090" s="24" t="s">
        <v>1189</v>
      </c>
      <c r="D1090" s="38" t="s">
        <v>1198</v>
      </c>
      <c r="E1090" s="27"/>
      <c r="F1090" s="47" t="s">
        <v>1199</v>
      </c>
      <c r="G1090" s="97">
        <v>7899000001345</v>
      </c>
      <c r="H1090" s="63">
        <v>75</v>
      </c>
      <c r="I1090" s="70" t="s">
        <v>1097</v>
      </c>
      <c r="J1090" s="81">
        <v>18</v>
      </c>
      <c r="K1090" s="103"/>
      <c r="L1090" s="50">
        <f t="shared" si="179"/>
        <v>0</v>
      </c>
      <c r="M1090" s="50"/>
    </row>
    <row r="1091" spans="1:19" s="2" customFormat="1" ht="111.75" customHeight="1" x14ac:dyDescent="0.25">
      <c r="A1091" s="4">
        <f t="shared" si="180"/>
        <v>3</v>
      </c>
      <c r="B1091" s="13"/>
      <c r="C1091" s="24" t="s">
        <v>1189</v>
      </c>
      <c r="D1091" s="38" t="s">
        <v>1200</v>
      </c>
      <c r="E1091" s="27"/>
      <c r="F1091" s="47" t="s">
        <v>1201</v>
      </c>
      <c r="G1091" s="97">
        <v>7899000001147</v>
      </c>
      <c r="H1091" s="63">
        <v>43</v>
      </c>
      <c r="I1091" s="70" t="s">
        <v>1097</v>
      </c>
      <c r="J1091" s="81">
        <v>25</v>
      </c>
      <c r="K1091" s="103"/>
      <c r="L1091" s="50">
        <f t="shared" si="179"/>
        <v>0</v>
      </c>
      <c r="M1091" s="50"/>
    </row>
    <row r="1092" spans="1:19" s="2" customFormat="1" ht="111.75" customHeight="1" x14ac:dyDescent="0.25">
      <c r="A1092" s="4">
        <f t="shared" si="180"/>
        <v>4</v>
      </c>
      <c r="B1092" s="13"/>
      <c r="C1092" s="24" t="s">
        <v>1189</v>
      </c>
      <c r="D1092" s="38" t="s">
        <v>1202</v>
      </c>
      <c r="E1092" s="27"/>
      <c r="F1092" s="47" t="s">
        <v>1203</v>
      </c>
      <c r="G1092" s="97">
        <v>7899000001345</v>
      </c>
      <c r="H1092" s="63">
        <v>55</v>
      </c>
      <c r="I1092" s="70" t="s">
        <v>1097</v>
      </c>
      <c r="J1092" s="81">
        <v>18</v>
      </c>
      <c r="K1092" s="103"/>
      <c r="L1092" s="50">
        <f t="shared" si="179"/>
        <v>0</v>
      </c>
      <c r="M1092" s="50"/>
    </row>
    <row r="1093" spans="1:19" s="2" customFormat="1" ht="36" customHeight="1" x14ac:dyDescent="0.25">
      <c r="A1093" s="342" t="s">
        <v>1273</v>
      </c>
      <c r="B1093" s="343"/>
      <c r="C1093" s="343"/>
      <c r="D1093" s="343"/>
      <c r="E1093" s="343"/>
      <c r="F1093" s="343"/>
      <c r="G1093" s="343"/>
      <c r="H1093" s="343"/>
      <c r="I1093" s="343"/>
      <c r="J1093" s="343"/>
      <c r="K1093" s="343"/>
      <c r="L1093" s="50">
        <f t="shared" si="179"/>
        <v>0</v>
      </c>
      <c r="M1093" s="50"/>
    </row>
    <row r="1094" spans="1:19" s="238" customFormat="1" ht="24.75" customHeight="1" x14ac:dyDescent="0.25">
      <c r="A1094" s="239"/>
      <c r="B1094" s="239"/>
      <c r="C1094" s="239"/>
      <c r="D1094" s="239"/>
      <c r="E1094" s="240" t="s">
        <v>1274</v>
      </c>
      <c r="F1094" s="239"/>
      <c r="G1094" s="239"/>
      <c r="H1094" s="239"/>
      <c r="I1094" s="239"/>
      <c r="J1094" s="239"/>
      <c r="K1094" s="239"/>
      <c r="L1094" s="237"/>
      <c r="M1094" s="2"/>
      <c r="N1094" s="237"/>
      <c r="O1094" s="237"/>
      <c r="P1094" s="237"/>
      <c r="Q1094" s="237"/>
      <c r="R1094" s="237"/>
      <c r="S1094" s="237"/>
    </row>
    <row r="1095" spans="1:19" s="2" customFormat="1" ht="111.75" customHeight="1" x14ac:dyDescent="0.25">
      <c r="A1095" s="113">
        <v>1</v>
      </c>
      <c r="B1095" s="13"/>
      <c r="C1095" s="23"/>
      <c r="D1095" s="34" t="s">
        <v>156</v>
      </c>
      <c r="E1095" s="236">
        <v>60</v>
      </c>
      <c r="F1095" s="47" t="s">
        <v>1257</v>
      </c>
      <c r="G1095" s="144">
        <v>9785912824579</v>
      </c>
      <c r="H1095" s="63">
        <v>30</v>
      </c>
      <c r="I1095" s="70"/>
      <c r="J1095" s="4">
        <v>80</v>
      </c>
      <c r="K1095" s="86"/>
      <c r="M1095" s="237"/>
    </row>
    <row r="1096" spans="1:19" s="2" customFormat="1" ht="111.75" customHeight="1" x14ac:dyDescent="0.25">
      <c r="A1096" s="5">
        <f>A1095+1</f>
        <v>2</v>
      </c>
      <c r="B1096" s="13"/>
      <c r="C1096" s="24"/>
      <c r="D1096" s="37" t="s">
        <v>81</v>
      </c>
      <c r="E1096" s="235">
        <v>67</v>
      </c>
      <c r="F1096" s="47" t="s">
        <v>1258</v>
      </c>
      <c r="G1096" s="97">
        <v>9785912825668</v>
      </c>
      <c r="H1096" s="64">
        <v>33.5</v>
      </c>
      <c r="I1096" s="70" t="s">
        <v>829</v>
      </c>
      <c r="J1096" s="81">
        <v>50</v>
      </c>
      <c r="K1096" s="86"/>
      <c r="L1096" s="50">
        <f>K1096*4.2/100</f>
        <v>0</v>
      </c>
      <c r="M1096" s="50" t="e">
        <f>TRUNC(K1029/J1029,0)*J1029</f>
        <v>#VALUE!</v>
      </c>
    </row>
    <row r="1097" spans="1:19" s="2" customFormat="1" ht="111.75" customHeight="1" x14ac:dyDescent="0.25">
      <c r="A1097" s="5">
        <f>A1096+1</f>
        <v>3</v>
      </c>
      <c r="B1097" s="13"/>
      <c r="C1097" s="23"/>
      <c r="D1097" s="36" t="s">
        <v>1213</v>
      </c>
      <c r="E1097" s="235">
        <v>41</v>
      </c>
      <c r="F1097" s="47" t="s">
        <v>1259</v>
      </c>
      <c r="G1097" s="97">
        <v>9785912827938</v>
      </c>
      <c r="H1097" s="64">
        <v>20.3</v>
      </c>
      <c r="I1097" s="70"/>
      <c r="J1097" s="81">
        <v>120</v>
      </c>
      <c r="K1097" s="86"/>
      <c r="L1097" s="50">
        <f>K214*1.85/50</f>
        <v>0</v>
      </c>
      <c r="M1097" s="50">
        <f>TRUNC(K214/J214,0)*J214</f>
        <v>0</v>
      </c>
    </row>
    <row r="1098" spans="1:19" s="2" customFormat="1" ht="111.75" customHeight="1" x14ac:dyDescent="0.25">
      <c r="A1098" s="5">
        <f t="shared" ref="A1098:A1113" si="181">A1097+1</f>
        <v>4</v>
      </c>
      <c r="B1098" s="13"/>
      <c r="C1098" s="23"/>
      <c r="D1098" s="35" t="s">
        <v>424</v>
      </c>
      <c r="E1098" s="235">
        <v>26</v>
      </c>
      <c r="F1098" s="47" t="s">
        <v>1260</v>
      </c>
      <c r="G1098" s="97">
        <v>9785912828171</v>
      </c>
      <c r="H1098" s="64">
        <v>13</v>
      </c>
      <c r="I1098" s="70"/>
      <c r="J1098" s="81">
        <v>100</v>
      </c>
      <c r="K1098" s="103"/>
      <c r="L1098" s="50">
        <f>K1008*4.32/120</f>
        <v>0</v>
      </c>
      <c r="M1098" s="50">
        <f>TRUNC(K1008/J1008,0)*J1008</f>
        <v>0</v>
      </c>
    </row>
    <row r="1099" spans="1:19" s="2" customFormat="1" ht="111.75" customHeight="1" x14ac:dyDescent="0.25">
      <c r="A1099" s="5">
        <f t="shared" si="181"/>
        <v>5</v>
      </c>
      <c r="B1099" s="13"/>
      <c r="C1099" s="23"/>
      <c r="D1099" s="35" t="s">
        <v>136</v>
      </c>
      <c r="E1099" s="235">
        <v>24</v>
      </c>
      <c r="F1099" s="47" t="s">
        <v>1261</v>
      </c>
      <c r="G1099" s="97">
        <v>9785000335147</v>
      </c>
      <c r="H1099" s="64">
        <v>12</v>
      </c>
      <c r="I1099" s="70" t="s">
        <v>632</v>
      </c>
      <c r="J1099" s="81">
        <v>100</v>
      </c>
      <c r="K1099" s="103"/>
      <c r="L1099" s="50">
        <f>K865*2.4/100</f>
        <v>0</v>
      </c>
      <c r="M1099" s="50">
        <f>TRUNC(K865/J865,0)*J865</f>
        <v>0</v>
      </c>
    </row>
    <row r="1100" spans="1:19" s="2" customFormat="1" ht="90.75" customHeight="1" x14ac:dyDescent="0.25">
      <c r="A1100" s="5">
        <f t="shared" si="181"/>
        <v>6</v>
      </c>
      <c r="B1100" s="13"/>
      <c r="C1100" s="23"/>
      <c r="D1100" s="36" t="s">
        <v>1216</v>
      </c>
      <c r="E1100" s="235">
        <v>66</v>
      </c>
      <c r="F1100" s="47" t="s">
        <v>1262</v>
      </c>
      <c r="G1100" s="97">
        <v>9785912826917</v>
      </c>
      <c r="H1100" s="65">
        <v>33</v>
      </c>
      <c r="I1100" s="70" t="s">
        <v>627</v>
      </c>
      <c r="J1100" s="81">
        <v>60</v>
      </c>
      <c r="K1100" s="86"/>
      <c r="L1100" s="50"/>
      <c r="M1100" s="50"/>
    </row>
    <row r="1101" spans="1:19" s="2" customFormat="1" ht="111.75" customHeight="1" x14ac:dyDescent="0.25">
      <c r="A1101" s="5">
        <f t="shared" si="181"/>
        <v>7</v>
      </c>
      <c r="B1101" s="13"/>
      <c r="C1101" s="24"/>
      <c r="D1101" s="34" t="s">
        <v>1217</v>
      </c>
      <c r="E1101" s="235">
        <v>29</v>
      </c>
      <c r="F1101" s="47" t="s">
        <v>1268</v>
      </c>
      <c r="G1101" s="97">
        <v>9785000336700</v>
      </c>
      <c r="H1101" s="64">
        <v>14.5</v>
      </c>
      <c r="I1101" s="70" t="s">
        <v>829</v>
      </c>
      <c r="J1101" s="81">
        <v>100</v>
      </c>
      <c r="K1101" s="103"/>
      <c r="L1101" s="50"/>
      <c r="M1101" s="50"/>
    </row>
    <row r="1102" spans="1:19" s="2" customFormat="1" ht="111.75" customHeight="1" x14ac:dyDescent="0.25">
      <c r="A1102" s="5">
        <f t="shared" si="181"/>
        <v>8</v>
      </c>
      <c r="B1102" s="13"/>
      <c r="C1102" s="23"/>
      <c r="D1102" s="34" t="s">
        <v>1218</v>
      </c>
      <c r="E1102" s="235">
        <v>26</v>
      </c>
      <c r="F1102" s="47" t="s">
        <v>1256</v>
      </c>
      <c r="G1102" s="97">
        <v>9785912828218</v>
      </c>
      <c r="H1102" s="64">
        <v>13</v>
      </c>
      <c r="I1102" s="70"/>
      <c r="J1102" s="81">
        <v>100</v>
      </c>
      <c r="K1102" s="103"/>
      <c r="L1102" s="50">
        <f>K896*2.2/100</f>
        <v>0</v>
      </c>
      <c r="M1102" s="50">
        <f>TRUNC(K896/J896,0)*J896</f>
        <v>0</v>
      </c>
    </row>
    <row r="1103" spans="1:19" s="2" customFormat="1" ht="111.75" customHeight="1" x14ac:dyDescent="0.25">
      <c r="A1103" s="5">
        <f t="shared" si="181"/>
        <v>9</v>
      </c>
      <c r="B1103" s="16"/>
      <c r="C1103" s="23"/>
      <c r="D1103" s="38" t="s">
        <v>1219</v>
      </c>
      <c r="E1103" s="235">
        <v>58</v>
      </c>
      <c r="F1103" s="47" t="s">
        <v>692</v>
      </c>
      <c r="G1103" s="97">
        <v>9785912826665</v>
      </c>
      <c r="H1103" s="64">
        <v>29</v>
      </c>
      <c r="I1103" s="70" t="s">
        <v>631</v>
      </c>
      <c r="J1103" s="81">
        <v>100</v>
      </c>
      <c r="K1103" s="102"/>
      <c r="L1103" s="50">
        <f>K902*2.2/100</f>
        <v>0</v>
      </c>
      <c r="M1103" s="50">
        <f>TRUNC(K902/J902,0)*J902</f>
        <v>0</v>
      </c>
    </row>
    <row r="1104" spans="1:19" s="2" customFormat="1" ht="111.75" customHeight="1" x14ac:dyDescent="0.25">
      <c r="A1104" s="5">
        <f t="shared" si="181"/>
        <v>10</v>
      </c>
      <c r="B1104" s="13"/>
      <c r="C1104" s="138"/>
      <c r="D1104" s="34" t="s">
        <v>830</v>
      </c>
      <c r="E1104" s="235">
        <v>98</v>
      </c>
      <c r="F1104" s="47" t="s">
        <v>1228</v>
      </c>
      <c r="G1104" s="97">
        <v>4673738097855</v>
      </c>
      <c r="H1104" s="63">
        <v>49</v>
      </c>
      <c r="I1104" s="72" t="s">
        <v>963</v>
      </c>
      <c r="J1104" s="81">
        <v>40</v>
      </c>
      <c r="K1104" s="102"/>
      <c r="L1104" s="50">
        <f>K732*3.8/100</f>
        <v>0</v>
      </c>
      <c r="M1104" s="50">
        <f>TRUNC(K732/J732,0)*J732</f>
        <v>0</v>
      </c>
    </row>
    <row r="1105" spans="1:13" s="2" customFormat="1" ht="111.75" customHeight="1" x14ac:dyDescent="0.25">
      <c r="A1105" s="5">
        <f t="shared" si="181"/>
        <v>11</v>
      </c>
      <c r="B1105" s="13"/>
      <c r="C1105" s="138"/>
      <c r="D1105" s="34" t="s">
        <v>1229</v>
      </c>
      <c r="E1105" s="235">
        <v>173</v>
      </c>
      <c r="F1105" s="47" t="s">
        <v>1255</v>
      </c>
      <c r="G1105" s="97">
        <v>9785912822674</v>
      </c>
      <c r="H1105" s="63">
        <v>86.5</v>
      </c>
      <c r="I1105" s="72"/>
      <c r="J1105" s="81"/>
      <c r="K1105" s="102"/>
      <c r="L1105" s="95">
        <f>K190*0.095</f>
        <v>0</v>
      </c>
      <c r="M1105" s="50">
        <f>TRUNC(K190/J190,0)*J190</f>
        <v>0</v>
      </c>
    </row>
    <row r="1106" spans="1:13" s="2" customFormat="1" ht="111.75" customHeight="1" x14ac:dyDescent="0.25">
      <c r="A1106" s="5">
        <f t="shared" si="181"/>
        <v>12</v>
      </c>
      <c r="B1106" s="13"/>
      <c r="C1106" s="138"/>
      <c r="D1106" s="34" t="s">
        <v>1230</v>
      </c>
      <c r="E1106" s="235">
        <v>88</v>
      </c>
      <c r="F1106" s="47" t="s">
        <v>1267</v>
      </c>
      <c r="G1106" s="97">
        <v>9785000337363</v>
      </c>
      <c r="H1106" s="63">
        <v>44</v>
      </c>
      <c r="I1106" s="72"/>
      <c r="J1106" s="81"/>
      <c r="K1106" s="102"/>
      <c r="L1106" s="95"/>
      <c r="M1106" s="50"/>
    </row>
    <row r="1107" spans="1:13" s="2" customFormat="1" ht="111.75" customHeight="1" x14ac:dyDescent="0.25">
      <c r="A1107" s="5">
        <f t="shared" si="181"/>
        <v>13</v>
      </c>
      <c r="B1107" s="13"/>
      <c r="C1107" s="138"/>
      <c r="D1107" s="34" t="s">
        <v>1231</v>
      </c>
      <c r="E1107" s="235">
        <v>98</v>
      </c>
      <c r="F1107" s="47" t="s">
        <v>1228</v>
      </c>
      <c r="G1107" s="97">
        <v>4673738097800</v>
      </c>
      <c r="H1107" s="63">
        <v>49</v>
      </c>
      <c r="I1107" s="72"/>
      <c r="J1107" s="81"/>
      <c r="K1107" s="102"/>
      <c r="L1107" s="95"/>
      <c r="M1107" s="50"/>
    </row>
    <row r="1108" spans="1:13" s="2" customFormat="1" ht="111.75" customHeight="1" x14ac:dyDescent="0.25">
      <c r="A1108" s="5">
        <f t="shared" si="181"/>
        <v>14</v>
      </c>
      <c r="B1108" s="13"/>
      <c r="C1108" s="138"/>
      <c r="D1108" s="34" t="s">
        <v>427</v>
      </c>
      <c r="E1108" s="235">
        <v>90</v>
      </c>
      <c r="F1108" s="47" t="s">
        <v>1266</v>
      </c>
      <c r="G1108" s="97">
        <v>9785912826221</v>
      </c>
      <c r="H1108" s="63">
        <v>45</v>
      </c>
      <c r="I1108" s="72"/>
      <c r="J1108" s="81"/>
      <c r="K1108" s="102"/>
      <c r="L1108" s="95"/>
      <c r="M1108" s="50"/>
    </row>
    <row r="1109" spans="1:13" s="2" customFormat="1" ht="111.75" customHeight="1" x14ac:dyDescent="0.25">
      <c r="A1109" s="5">
        <f t="shared" si="181"/>
        <v>15</v>
      </c>
      <c r="B1109" s="13"/>
      <c r="C1109" s="138"/>
      <c r="D1109" s="34" t="s">
        <v>1233</v>
      </c>
      <c r="E1109" s="235">
        <v>90</v>
      </c>
      <c r="F1109" s="47" t="s">
        <v>1265</v>
      </c>
      <c r="G1109" s="97">
        <v>9785912827792</v>
      </c>
      <c r="H1109" s="63">
        <v>45</v>
      </c>
      <c r="I1109" s="72"/>
      <c r="J1109" s="81"/>
      <c r="K1109" s="102"/>
      <c r="L1109" s="95"/>
      <c r="M1109" s="50"/>
    </row>
    <row r="1110" spans="1:13" s="2" customFormat="1" ht="111.75" customHeight="1" x14ac:dyDescent="0.25">
      <c r="A1110" s="5">
        <f t="shared" si="181"/>
        <v>16</v>
      </c>
      <c r="B1110" s="13"/>
      <c r="C1110" s="138"/>
      <c r="D1110" s="34" t="s">
        <v>1234</v>
      </c>
      <c r="E1110" s="235">
        <v>29</v>
      </c>
      <c r="F1110" s="47" t="s">
        <v>1264</v>
      </c>
      <c r="G1110" s="97">
        <v>9785000335802</v>
      </c>
      <c r="H1110" s="63">
        <v>14.5</v>
      </c>
      <c r="I1110" s="72"/>
      <c r="J1110" s="81"/>
      <c r="K1110" s="102"/>
      <c r="L1110" s="95"/>
      <c r="M1110" s="50"/>
    </row>
    <row r="1111" spans="1:13" s="2" customFormat="1" ht="111.75" customHeight="1" x14ac:dyDescent="0.25">
      <c r="A1111" s="5">
        <f t="shared" si="181"/>
        <v>17</v>
      </c>
      <c r="B1111" s="13"/>
      <c r="C1111" s="138"/>
      <c r="D1111" s="34" t="s">
        <v>444</v>
      </c>
      <c r="E1111" s="235">
        <v>26</v>
      </c>
      <c r="F1111" s="47" t="s">
        <v>1260</v>
      </c>
      <c r="G1111" s="97">
        <v>9785912824241</v>
      </c>
      <c r="H1111" s="63">
        <v>13</v>
      </c>
      <c r="I1111" s="72"/>
      <c r="J1111" s="81"/>
      <c r="K1111" s="102"/>
      <c r="L1111" s="95"/>
      <c r="M1111" s="50"/>
    </row>
    <row r="1112" spans="1:13" s="2" customFormat="1" ht="111.75" customHeight="1" x14ac:dyDescent="0.25">
      <c r="A1112" s="5">
        <f t="shared" si="181"/>
        <v>18</v>
      </c>
      <c r="B1112" s="13"/>
      <c r="C1112" s="138"/>
      <c r="D1112" s="34" t="s">
        <v>169</v>
      </c>
      <c r="E1112" s="235">
        <v>24</v>
      </c>
      <c r="F1112" s="47" t="s">
        <v>1261</v>
      </c>
      <c r="G1112" s="97">
        <v>9785912822070</v>
      </c>
      <c r="H1112" s="63">
        <v>12</v>
      </c>
      <c r="I1112" s="72"/>
      <c r="J1112" s="81"/>
      <c r="K1112" s="102"/>
      <c r="L1112" s="95"/>
      <c r="M1112" s="50"/>
    </row>
    <row r="1113" spans="1:13" s="2" customFormat="1" ht="111.75" customHeight="1" x14ac:dyDescent="0.25">
      <c r="A1113" s="5">
        <f t="shared" si="181"/>
        <v>19</v>
      </c>
      <c r="B1113" s="13"/>
      <c r="C1113" s="138"/>
      <c r="D1113" s="34" t="s">
        <v>1235</v>
      </c>
      <c r="E1113" s="235">
        <v>50</v>
      </c>
      <c r="F1113" s="47" t="s">
        <v>1263</v>
      </c>
      <c r="G1113" s="97">
        <v>9785912821585</v>
      </c>
      <c r="H1113" s="63">
        <v>25</v>
      </c>
      <c r="I1113" s="72"/>
      <c r="J1113" s="81"/>
      <c r="K1113" s="102"/>
      <c r="L1113" s="95"/>
      <c r="M1113" s="50"/>
    </row>
    <row r="1114" spans="1:13" x14ac:dyDescent="0.25">
      <c r="A1114" s="10"/>
      <c r="B1114" s="17"/>
      <c r="C1114" s="30"/>
      <c r="D1114" s="41"/>
      <c r="E1114" s="41"/>
      <c r="F1114" s="306"/>
      <c r="G1114" s="306"/>
      <c r="H1114" s="306"/>
      <c r="I1114" s="307" t="s">
        <v>719</v>
      </c>
      <c r="J1114" s="307"/>
      <c r="K1114" s="139">
        <f>SUM(K11:K1113)</f>
        <v>0</v>
      </c>
      <c r="L1114" s="206" t="e">
        <f>SUM(#REF!)</f>
        <v>#REF!</v>
      </c>
      <c r="M1114" s="50"/>
    </row>
    <row r="1115" spans="1:13" x14ac:dyDescent="0.25">
      <c r="A1115" s="10"/>
      <c r="B1115" s="17"/>
      <c r="C1115" s="30"/>
      <c r="D1115" s="41"/>
      <c r="E1115" s="41"/>
      <c r="F1115" s="306" t="s">
        <v>962</v>
      </c>
      <c r="G1115" s="306"/>
      <c r="H1115" s="306"/>
      <c r="I1115" s="76"/>
      <c r="J1115" s="76"/>
      <c r="K1115" s="140"/>
    </row>
    <row r="1116" spans="1:13" x14ac:dyDescent="0.25">
      <c r="B1116" s="18"/>
      <c r="D1116" s="42"/>
      <c r="E1116" s="42"/>
      <c r="F1116" s="99"/>
      <c r="K1116" s="140"/>
    </row>
  </sheetData>
  <mergeCells count="219">
    <mergeCell ref="A152:D152"/>
    <mergeCell ref="A1093:K1093"/>
    <mergeCell ref="B9:K9"/>
    <mergeCell ref="A10:D10"/>
    <mergeCell ref="F10:J10"/>
    <mergeCell ref="A17:D17"/>
    <mergeCell ref="F17:J17"/>
    <mergeCell ref="A19:D19"/>
    <mergeCell ref="F19:J19"/>
    <mergeCell ref="A24:D24"/>
    <mergeCell ref="F24:J24"/>
    <mergeCell ref="F54:K54"/>
    <mergeCell ref="A67:D67"/>
    <mergeCell ref="F67:J67"/>
    <mergeCell ref="F102:J102"/>
    <mergeCell ref="A90:D90"/>
    <mergeCell ref="A122:D122"/>
    <mergeCell ref="A127:D127"/>
    <mergeCell ref="F615:J615"/>
    <mergeCell ref="A515:H515"/>
    <mergeCell ref="F285:J285"/>
    <mergeCell ref="A601:D601"/>
    <mergeCell ref="A575:J575"/>
    <mergeCell ref="A578:D578"/>
    <mergeCell ref="B30:K30"/>
    <mergeCell ref="A44:D44"/>
    <mergeCell ref="F44:J44"/>
    <mergeCell ref="A134:D134"/>
    <mergeCell ref="A73:D73"/>
    <mergeCell ref="F147:J147"/>
    <mergeCell ref="E5:G6"/>
    <mergeCell ref="F162:J162"/>
    <mergeCell ref="A140:D140"/>
    <mergeCell ref="A142:D142"/>
    <mergeCell ref="F140:J140"/>
    <mergeCell ref="F142:J142"/>
    <mergeCell ref="F144:J144"/>
    <mergeCell ref="F152:J152"/>
    <mergeCell ref="F157:J157"/>
    <mergeCell ref="F134:J134"/>
    <mergeCell ref="A139:J139"/>
    <mergeCell ref="F31:J31"/>
    <mergeCell ref="A31:D31"/>
    <mergeCell ref="A47:D47"/>
    <mergeCell ref="F47:J47"/>
    <mergeCell ref="A28:D28"/>
    <mergeCell ref="F28:J28"/>
    <mergeCell ref="F122:J122"/>
    <mergeCell ref="F83:J83"/>
    <mergeCell ref="A83:D83"/>
    <mergeCell ref="A82:J82"/>
    <mergeCell ref="A144:D144"/>
    <mergeCell ref="A147:D147"/>
    <mergeCell ref="A52:J52"/>
    <mergeCell ref="A107:D107"/>
    <mergeCell ref="F90:J90"/>
    <mergeCell ref="A102:D102"/>
    <mergeCell ref="B81:K81"/>
    <mergeCell ref="A54:D54"/>
    <mergeCell ref="A53:J53"/>
    <mergeCell ref="F107:J107"/>
    <mergeCell ref="F73:J73"/>
    <mergeCell ref="A121:J121"/>
    <mergeCell ref="F95:J95"/>
    <mergeCell ref="F127:J127"/>
    <mergeCell ref="F554:J554"/>
    <mergeCell ref="A540:D540"/>
    <mergeCell ref="A497:D497"/>
    <mergeCell ref="C424:D424"/>
    <mergeCell ref="A285:D285"/>
    <mergeCell ref="C488:D488"/>
    <mergeCell ref="F488:J488"/>
    <mergeCell ref="F432:J432"/>
    <mergeCell ref="F477:J477"/>
    <mergeCell ref="C478:D478"/>
    <mergeCell ref="C483:D483"/>
    <mergeCell ref="B541:D541"/>
    <mergeCell ref="F483:J483"/>
    <mergeCell ref="C432:D432"/>
    <mergeCell ref="A477:D477"/>
    <mergeCell ref="F381:J381"/>
    <mergeCell ref="C554:D554"/>
    <mergeCell ref="F578:J578"/>
    <mergeCell ref="A360:J360"/>
    <mergeCell ref="A1011:D1011"/>
    <mergeCell ref="A790:D790"/>
    <mergeCell ref="C767:D767"/>
    <mergeCell ref="F771:J771"/>
    <mergeCell ref="F900:J900"/>
    <mergeCell ref="A905:J905"/>
    <mergeCell ref="C799:D799"/>
    <mergeCell ref="F954:J954"/>
    <mergeCell ref="F846:J846"/>
    <mergeCell ref="C791:D791"/>
    <mergeCell ref="A806:D806"/>
    <mergeCell ref="C760:D760"/>
    <mergeCell ref="A693:D693"/>
    <mergeCell ref="F446:I446"/>
    <mergeCell ref="F504:J504"/>
    <mergeCell ref="A726:D726"/>
    <mergeCell ref="F726:J726"/>
    <mergeCell ref="F718:J718"/>
    <mergeCell ref="A759:D759"/>
    <mergeCell ref="A615:D615"/>
    <mergeCell ref="F406:J406"/>
    <mergeCell ref="A406:D406"/>
    <mergeCell ref="A226:D226"/>
    <mergeCell ref="F217:J217"/>
    <mergeCell ref="A217:D217"/>
    <mergeCell ref="A197:J197"/>
    <mergeCell ref="F345:J345"/>
    <mergeCell ref="F388:J388"/>
    <mergeCell ref="A198:I198"/>
    <mergeCell ref="F199:J199"/>
    <mergeCell ref="F261:J261"/>
    <mergeCell ref="F316:J316"/>
    <mergeCell ref="A316:D316"/>
    <mergeCell ref="A294:D294"/>
    <mergeCell ref="F266:J266"/>
    <mergeCell ref="F361:J361"/>
    <mergeCell ref="F333:J333"/>
    <mergeCell ref="A261:D261"/>
    <mergeCell ref="A199:D199"/>
    <mergeCell ref="C565:D565"/>
    <mergeCell ref="A208:D208"/>
    <mergeCell ref="A266:D266"/>
    <mergeCell ref="A157:D157"/>
    <mergeCell ref="A167:J167"/>
    <mergeCell ref="F231:J231"/>
    <mergeCell ref="F460:J460"/>
    <mergeCell ref="F184:J184"/>
    <mergeCell ref="A184:D184"/>
    <mergeCell ref="F294:J294"/>
    <mergeCell ref="A423:D423"/>
    <mergeCell ref="F423:J423"/>
    <mergeCell ref="F540:J540"/>
    <mergeCell ref="F516:J516"/>
    <mergeCell ref="F497:J497"/>
    <mergeCell ref="F181:J181"/>
    <mergeCell ref="F192:J192"/>
    <mergeCell ref="A192:D192"/>
    <mergeCell ref="A250:D250"/>
    <mergeCell ref="A231:D231"/>
    <mergeCell ref="F226:J226"/>
    <mergeCell ref="F250:J250"/>
    <mergeCell ref="F241:J241"/>
    <mergeCell ref="A241:D241"/>
    <mergeCell ref="F1115:H1115"/>
    <mergeCell ref="I1114:J1114"/>
    <mergeCell ref="F1114:H1114"/>
    <mergeCell ref="F759:J759"/>
    <mergeCell ref="F1071:J1071"/>
    <mergeCell ref="F1011:J1011"/>
    <mergeCell ref="F936:J936"/>
    <mergeCell ref="F906:J906"/>
    <mergeCell ref="F911:J911"/>
    <mergeCell ref="F990:J990"/>
    <mergeCell ref="F1034:J1034"/>
    <mergeCell ref="F858:J858"/>
    <mergeCell ref="F796:J796"/>
    <mergeCell ref="F767:J767"/>
    <mergeCell ref="F984:J984"/>
    <mergeCell ref="F877:J877"/>
    <mergeCell ref="F1007:J1007"/>
    <mergeCell ref="A956:J956"/>
    <mergeCell ref="A911:D911"/>
    <mergeCell ref="F806:J806"/>
    <mergeCell ref="F790:J790"/>
    <mergeCell ref="F823:J823"/>
    <mergeCell ref="A812:J812"/>
    <mergeCell ref="A1034:D1034"/>
    <mergeCell ref="A1071:D1071"/>
    <mergeCell ref="F957:J957"/>
    <mergeCell ref="F922:J922"/>
    <mergeCell ref="A114:D114"/>
    <mergeCell ref="A162:D162"/>
    <mergeCell ref="F114:J114"/>
    <mergeCell ref="A1007:D1007"/>
    <mergeCell ref="A990:D990"/>
    <mergeCell ref="A984:D984"/>
    <mergeCell ref="A957:D957"/>
    <mergeCell ref="A954:D954"/>
    <mergeCell ref="A936:D936"/>
    <mergeCell ref="A846:D846"/>
    <mergeCell ref="A877:D877"/>
    <mergeCell ref="F601:J601"/>
    <mergeCell ref="D677:F677"/>
    <mergeCell ref="G677:J677"/>
    <mergeCell ref="A823:D823"/>
    <mergeCell ref="C796:D796"/>
    <mergeCell ref="A718:D718"/>
    <mergeCell ref="C771:D771"/>
    <mergeCell ref="D813:I813"/>
    <mergeCell ref="F693:J693"/>
    <mergeCell ref="F721:J721"/>
    <mergeCell ref="A1085:D1085"/>
    <mergeCell ref="F1085:K1085"/>
    <mergeCell ref="A1088:D1088"/>
    <mergeCell ref="F1088:K1088"/>
    <mergeCell ref="A922:D922"/>
    <mergeCell ref="A906:D906"/>
    <mergeCell ref="A95:D95"/>
    <mergeCell ref="A576:D576"/>
    <mergeCell ref="F576:J576"/>
    <mergeCell ref="F168:J168"/>
    <mergeCell ref="A168:D168"/>
    <mergeCell ref="A181:D181"/>
    <mergeCell ref="A516:D516"/>
    <mergeCell ref="A504:D504"/>
    <mergeCell ref="F395:J395"/>
    <mergeCell ref="A345:D345"/>
    <mergeCell ref="A333:D333"/>
    <mergeCell ref="A284:J284"/>
    <mergeCell ref="F208:J208"/>
    <mergeCell ref="A277:D277"/>
    <mergeCell ref="F277:J277"/>
    <mergeCell ref="C557:D557"/>
    <mergeCell ref="F557:J557"/>
    <mergeCell ref="F565:J565"/>
  </mergeCells>
  <dataValidations disablePrompts="1" xWindow="1234" yWindow="769" count="1">
    <dataValidation type="whole" operator="equal" allowBlank="1" showInputMessage="1" showErrorMessage="1" error="Количество указывайте в блоке БРЕНДЫ" prompt="Количество указывайте в блоке БРЕНДЫ" sqref="M262:M263 M435:M437 L30 L435:L436 K80 K435:K437 L363:L365 K363:K366 K279 K252:K253 K233 K543:K544 K262:K263 M29:M49 L10:M10 M279 M363:M366 M543:M544 L543 L261:L262 M252:M253 M233 L232 L252 K318:M318 K720:M720" xr:uid="{00000000-0002-0000-0000-000000000000}">
      <formula1>0</formula1>
    </dataValidation>
  </dataValidations>
  <hyperlinks>
    <hyperlink ref="D182" r:id="rId1" xr:uid="{00000000-0004-0000-0000-000000000000}"/>
    <hyperlink ref="D183" r:id="rId2" xr:uid="{00000000-0004-0000-0000-000001000000}"/>
    <hyperlink ref="D170" r:id="rId3" xr:uid="{00000000-0004-0000-0000-000002000000}"/>
    <hyperlink ref="D171" r:id="rId4" xr:uid="{00000000-0004-0000-0000-000003000000}"/>
    <hyperlink ref="D172" r:id="rId5" xr:uid="{00000000-0004-0000-0000-000004000000}"/>
    <hyperlink ref="D173" r:id="rId6" xr:uid="{00000000-0004-0000-0000-000005000000}"/>
    <hyperlink ref="D176" r:id="rId7" xr:uid="{00000000-0004-0000-0000-000006000000}"/>
    <hyperlink ref="D177" r:id="rId8" xr:uid="{00000000-0004-0000-0000-000007000000}"/>
    <hyperlink ref="D178" r:id="rId9" xr:uid="{00000000-0004-0000-0000-000008000000}"/>
    <hyperlink ref="D175" r:id="rId10" xr:uid="{00000000-0004-0000-0000-00000B000000}"/>
    <hyperlink ref="D180" r:id="rId11" xr:uid="{00000000-0004-0000-0000-00000C000000}"/>
    <hyperlink ref="D74" r:id="rId12" xr:uid="{00000000-0004-0000-0000-00000D000000}"/>
    <hyperlink ref="D75" r:id="rId13" xr:uid="{00000000-0004-0000-0000-00000E000000}"/>
    <hyperlink ref="D76" r:id="rId14" xr:uid="{00000000-0004-0000-0000-00000F000000}"/>
    <hyperlink ref="D77" r:id="rId15" xr:uid="{00000000-0004-0000-0000-000010000000}"/>
    <hyperlink ref="D78" r:id="rId16" xr:uid="{00000000-0004-0000-0000-000011000000}"/>
    <hyperlink ref="D79" r:id="rId17" xr:uid="{00000000-0004-0000-0000-000012000000}"/>
    <hyperlink ref="D163" r:id="rId18" xr:uid="{00000000-0004-0000-0000-000013000000}"/>
    <hyperlink ref="D164" r:id="rId19" xr:uid="{00000000-0004-0000-0000-000014000000}"/>
    <hyperlink ref="D165" r:id="rId20" xr:uid="{00000000-0004-0000-0000-000015000000}"/>
    <hyperlink ref="D166" r:id="rId21" xr:uid="{00000000-0004-0000-0000-000016000000}"/>
    <hyperlink ref="D158" r:id="rId22" xr:uid="{00000000-0004-0000-0000-000018000000}"/>
    <hyperlink ref="D159" r:id="rId23" xr:uid="{00000000-0004-0000-0000-000019000000}"/>
    <hyperlink ref="D160" r:id="rId24" xr:uid="{00000000-0004-0000-0000-00001A000000}"/>
    <hyperlink ref="D161" r:id="rId25" xr:uid="{00000000-0004-0000-0000-00001B000000}"/>
    <hyperlink ref="D118" r:id="rId26" xr:uid="{00000000-0004-0000-0000-00001C000000}"/>
    <hyperlink ref="D119" r:id="rId27" xr:uid="{00000000-0004-0000-0000-00001D000000}"/>
    <hyperlink ref="D120" r:id="rId28" xr:uid="{00000000-0004-0000-0000-00001E000000}"/>
    <hyperlink ref="D156" r:id="rId29" xr:uid="{00000000-0004-0000-0000-00001F000000}"/>
    <hyperlink ref="D115" r:id="rId30" xr:uid="{00000000-0004-0000-0000-000020000000}"/>
    <hyperlink ref="D116" r:id="rId31" xr:uid="{00000000-0004-0000-0000-000021000000}"/>
    <hyperlink ref="D103" r:id="rId32" xr:uid="{00000000-0004-0000-0000-000022000000}"/>
    <hyperlink ref="D104" r:id="rId33" xr:uid="{00000000-0004-0000-0000-000023000000}"/>
    <hyperlink ref="D105" r:id="rId34" xr:uid="{00000000-0004-0000-0000-000024000000}"/>
    <hyperlink ref="D106" r:id="rId35" xr:uid="{00000000-0004-0000-0000-000025000000}"/>
    <hyperlink ref="D108" r:id="rId36" xr:uid="{00000000-0004-0000-0000-000026000000}"/>
    <hyperlink ref="D109" r:id="rId37" xr:uid="{00000000-0004-0000-0000-000027000000}"/>
    <hyperlink ref="D110" r:id="rId38" xr:uid="{00000000-0004-0000-0000-000028000000}"/>
    <hyperlink ref="F80" location="Smile_CT" display="Перейти к  &quot;Синий трактор&quot;" xr:uid="{00000000-0004-0000-0000-00002D000000}"/>
    <hyperlink ref="F1115:H1115" r:id="rId39" display="Скачать Д Е К Л А Р А Ц И И   О   С О О Т В Е Т С Т В И И на весь товар" xr:uid="{00000000-0004-0000-0000-00002F000000}"/>
    <hyperlink ref="D123" r:id="rId40" xr:uid="{00000000-0004-0000-0000-000030000000}"/>
    <hyperlink ref="D84" r:id="rId41" xr:uid="{00000000-0004-0000-0000-000031000000}"/>
    <hyperlink ref="D85" r:id="rId42" xr:uid="{00000000-0004-0000-0000-000032000000}"/>
    <hyperlink ref="D86" r:id="rId43" xr:uid="{00000000-0004-0000-0000-000033000000}"/>
    <hyperlink ref="D93" r:id="rId44" xr:uid="{00000000-0004-0000-0000-000034000000}"/>
    <hyperlink ref="D92" r:id="rId45" xr:uid="{00000000-0004-0000-0000-000035000000}"/>
    <hyperlink ref="D89" r:id="rId46" xr:uid="{00000000-0004-0000-0000-000036000000}"/>
    <hyperlink ref="D130" r:id="rId47" xr:uid="{00000000-0004-0000-0000-000037000000}"/>
    <hyperlink ref="D88" r:id="rId48" xr:uid="{00000000-0004-0000-0000-000038000000}"/>
    <hyperlink ref="D97" r:id="rId49" xr:uid="{00000000-0004-0000-0000-000039000000}"/>
    <hyperlink ref="D96" r:id="rId50" xr:uid="{00000000-0004-0000-0000-00003A000000}"/>
    <hyperlink ref="D98" r:id="rId51" xr:uid="{00000000-0004-0000-0000-00003B000000}"/>
    <hyperlink ref="D135" r:id="rId52" xr:uid="{00000000-0004-0000-0000-00003C000000}"/>
    <hyperlink ref="D91" r:id="rId53" xr:uid="{00000000-0004-0000-0000-000040000000}"/>
    <hyperlink ref="D101" r:id="rId54" xr:uid="{00000000-0004-0000-0000-000041000000}"/>
    <hyperlink ref="D113" r:id="rId55" xr:uid="{00000000-0004-0000-0000-000042000000}"/>
    <hyperlink ref="D112" r:id="rId56" xr:uid="{00000000-0004-0000-0000-000043000000}"/>
    <hyperlink ref="D55" r:id="rId57" xr:uid="{00000000-0004-0000-0000-000044000000}"/>
    <hyperlink ref="D56" r:id="rId58" xr:uid="{00000000-0004-0000-0000-000045000000}"/>
    <hyperlink ref="D57" r:id="rId59" xr:uid="{00000000-0004-0000-0000-000046000000}"/>
    <hyperlink ref="D58" r:id="rId60" xr:uid="{00000000-0004-0000-0000-000047000000}"/>
    <hyperlink ref="D59" r:id="rId61" xr:uid="{00000000-0004-0000-0000-000048000000}"/>
    <hyperlink ref="D60" r:id="rId62" xr:uid="{00000000-0004-0000-0000-000049000000}"/>
    <hyperlink ref="D61" r:id="rId63" xr:uid="{00000000-0004-0000-0000-00004A000000}"/>
    <hyperlink ref="D62" r:id="rId64" xr:uid="{00000000-0004-0000-0000-00004B000000}"/>
    <hyperlink ref="D63" r:id="rId65" xr:uid="{00000000-0004-0000-0000-00004C000000}"/>
    <hyperlink ref="D64" r:id="rId66" xr:uid="{00000000-0004-0000-0000-00004D000000}"/>
    <hyperlink ref="D65" r:id="rId67" xr:uid="{00000000-0004-0000-0000-00004E000000}"/>
    <hyperlink ref="D66" r:id="rId68" xr:uid="{00000000-0004-0000-0000-00004F000000}"/>
    <hyperlink ref="D68" r:id="rId69" xr:uid="{00000000-0004-0000-0000-000050000000}"/>
    <hyperlink ref="D70" r:id="rId70" xr:uid="{00000000-0004-0000-0000-000051000000}"/>
    <hyperlink ref="D69" r:id="rId71" xr:uid="{00000000-0004-0000-0000-000053000000}"/>
    <hyperlink ref="D71" r:id="rId72" xr:uid="{00000000-0004-0000-0000-000054000000}"/>
    <hyperlink ref="D72" r:id="rId73" xr:uid="{00000000-0004-0000-0000-000055000000}"/>
    <hyperlink ref="D342" r:id="rId74" xr:uid="{00000000-0004-0000-0000-000056000000}"/>
    <hyperlink ref="D341" r:id="rId75" xr:uid="{00000000-0004-0000-0000-000057000000}"/>
    <hyperlink ref="D338" r:id="rId76" xr:uid="{00000000-0004-0000-0000-000058000000}"/>
    <hyperlink ref="D319" r:id="rId77" xr:uid="{00000000-0004-0000-0000-000059000000}"/>
    <hyperlink ref="D580" r:id="rId78" tooltip="Посмотреть обложку" xr:uid="{00000000-0004-0000-0000-00005A000000}"/>
    <hyperlink ref="D597" r:id="rId79" xr:uid="{00000000-0004-0000-0000-00005B000000}"/>
    <hyperlink ref="D34" r:id="rId80" xr:uid="{00000000-0004-0000-0000-00005C000000}"/>
    <hyperlink ref="D36" r:id="rId81" xr:uid="{00000000-0004-0000-0000-00005D000000}"/>
    <hyperlink ref="D37" r:id="rId82" xr:uid="{00000000-0004-0000-0000-00005E000000}"/>
    <hyperlink ref="D38" r:id="rId83" xr:uid="{00000000-0004-0000-0000-00005F000000}"/>
    <hyperlink ref="D39" r:id="rId84" xr:uid="{00000000-0004-0000-0000-000060000000}"/>
    <hyperlink ref="D41" r:id="rId85" xr:uid="{00000000-0004-0000-0000-000061000000}"/>
    <hyperlink ref="D42" r:id="rId86" xr:uid="{00000000-0004-0000-0000-000062000000}"/>
    <hyperlink ref="D43" r:id="rId87" xr:uid="{00000000-0004-0000-0000-000063000000}"/>
    <hyperlink ref="D403" r:id="rId88" xr:uid="{00000000-0004-0000-0000-000064000000}"/>
    <hyperlink ref="D402" r:id="rId89" xr:uid="{00000000-0004-0000-0000-000065000000}"/>
    <hyperlink ref="D401" r:id="rId90" xr:uid="{00000000-0004-0000-0000-000066000000}"/>
    <hyperlink ref="D397" r:id="rId91" xr:uid="{00000000-0004-0000-0000-000067000000}"/>
    <hyperlink ref="D445" r:id="rId92" xr:uid="{00000000-0004-0000-0000-000068000000}"/>
    <hyperlink ref="D474" r:id="rId93" xr:uid="{00000000-0004-0000-0000-000069000000}"/>
    <hyperlink ref="D438" r:id="rId94" xr:uid="{00000000-0004-0000-0000-00006A000000}"/>
    <hyperlink ref="D448" r:id="rId95" xr:uid="{00000000-0004-0000-0000-00006B000000}"/>
    <hyperlink ref="D462" r:id="rId96" xr:uid="{00000000-0004-0000-0000-00006C000000}"/>
    <hyperlink ref="D465" r:id="rId97" xr:uid="{00000000-0004-0000-0000-00006D000000}"/>
    <hyperlink ref="D831" r:id="rId98" xr:uid="{00000000-0004-0000-0000-00006E000000}"/>
    <hyperlink ref="D825" r:id="rId99" xr:uid="{00000000-0004-0000-0000-00006F000000}"/>
    <hyperlink ref="D293" r:id="rId100" xr:uid="{00000000-0004-0000-0000-000070000000}"/>
    <hyperlink ref="D292" r:id="rId101" xr:uid="{00000000-0004-0000-0000-000071000000}"/>
    <hyperlink ref="D291" r:id="rId102" xr:uid="{00000000-0004-0000-0000-000072000000}"/>
    <hyperlink ref="D290" r:id="rId103" xr:uid="{00000000-0004-0000-0000-000073000000}"/>
    <hyperlink ref="D289" r:id="rId104" xr:uid="{00000000-0004-0000-0000-000074000000}"/>
    <hyperlink ref="D287" r:id="rId105" xr:uid="{00000000-0004-0000-0000-000075000000}"/>
    <hyperlink ref="D288" r:id="rId106" xr:uid="{00000000-0004-0000-0000-000076000000}"/>
    <hyperlink ref="D286" r:id="rId107" xr:uid="{00000000-0004-0000-0000-000077000000}"/>
    <hyperlink ref="D698" r:id="rId108" xr:uid="{00000000-0004-0000-0000-000078000000}"/>
    <hyperlink ref="D694" r:id="rId109" xr:uid="{00000000-0004-0000-0000-000079000000}"/>
    <hyperlink ref="D657" r:id="rId110" xr:uid="{00000000-0004-0000-0000-00007A000000}"/>
    <hyperlink ref="D649" r:id="rId111" xr:uid="{00000000-0004-0000-0000-00007B000000}"/>
    <hyperlink ref="D644" r:id="rId112" xr:uid="{00000000-0004-0000-0000-00007C000000}"/>
    <hyperlink ref="D616" r:id="rId113" xr:uid="{00000000-0004-0000-0000-00007D000000}"/>
    <hyperlink ref="D1064" r:id="rId114" xr:uid="{00000000-0004-0000-0000-00007E000000}"/>
    <hyperlink ref="D1063" r:id="rId115" xr:uid="{00000000-0004-0000-0000-00007F000000}"/>
    <hyperlink ref="D1062" r:id="rId116" xr:uid="{00000000-0004-0000-0000-000080000000}"/>
    <hyperlink ref="D1061" r:id="rId117" xr:uid="{00000000-0004-0000-0000-000081000000}"/>
    <hyperlink ref="D1050" r:id="rId118" xr:uid="{00000000-0004-0000-0000-000082000000}"/>
    <hyperlink ref="D1037" r:id="rId119" xr:uid="{00000000-0004-0000-0000-000083000000}"/>
    <hyperlink ref="D1021" r:id="rId120" xr:uid="{00000000-0004-0000-0000-000084000000}"/>
    <hyperlink ref="D1022" r:id="rId121" xr:uid="{00000000-0004-0000-0000-000085000000}"/>
    <hyperlink ref="D1023" r:id="rId122" xr:uid="{00000000-0004-0000-0000-000086000000}"/>
    <hyperlink ref="D1020" r:id="rId123" xr:uid="{00000000-0004-0000-0000-000087000000}"/>
    <hyperlink ref="D1016" r:id="rId124" xr:uid="{00000000-0004-0000-0000-000088000000}"/>
    <hyperlink ref="D1017" r:id="rId125" xr:uid="{00000000-0004-0000-0000-000089000000}"/>
    <hyperlink ref="D1018" r:id="rId126" xr:uid="{00000000-0004-0000-0000-00008A000000}"/>
    <hyperlink ref="D1019" r:id="rId127" xr:uid="{00000000-0004-0000-0000-00008B000000}"/>
    <hyperlink ref="D907" r:id="rId128" xr:uid="{00000000-0004-0000-0000-00008C000000}"/>
    <hyperlink ref="D899" r:id="rId129" xr:uid="{00000000-0004-0000-0000-00008D000000}"/>
    <hyperlink ref="D855" r:id="rId130" xr:uid="{00000000-0004-0000-0000-00008E000000}"/>
    <hyperlink ref="D841" r:id="rId131" xr:uid="{00000000-0004-0000-0000-00008F000000}"/>
    <hyperlink ref="D828" r:id="rId132" xr:uid="{00000000-0004-0000-0000-000090000000}"/>
    <hyperlink ref="D783" r:id="rId133" xr:uid="{00000000-0004-0000-0000-000091000000}"/>
    <hyperlink ref="D775" r:id="rId134" xr:uid="{00000000-0004-0000-0000-000092000000}"/>
    <hyperlink ref="D719" r:id="rId135" xr:uid="{00000000-0004-0000-0000-000093000000}"/>
    <hyperlink ref="D560" r:id="rId136" xr:uid="{00000000-0004-0000-0000-000094000000}"/>
    <hyperlink ref="D545" r:id="rId137" xr:uid="{00000000-0004-0000-0000-000095000000}"/>
    <hyperlink ref="D486" r:id="rId138" xr:uid="{00000000-0004-0000-0000-000096000000}"/>
    <hyperlink ref="D481" r:id="rId139" xr:uid="{00000000-0004-0000-0000-000097000000}"/>
    <hyperlink ref="D413" r:id="rId140" xr:uid="{00000000-0004-0000-0000-000098000000}"/>
    <hyperlink ref="F366" location="R_BD" display="Перейти к раскраскам &quot;Бурёнка Даша&quot;" xr:uid="{00000000-0004-0000-0000-000099000000}"/>
    <hyperlink ref="F544" location="APPL_BD" display="Перейти к аппликациям &quot;Бурёнка Даша&quot;" xr:uid="{00000000-0004-0000-0000-00009A000000}"/>
    <hyperlink ref="F437" location="P_BD" display="Перейти к раскраскам &quot;Буренка Даша&quot;" xr:uid="{00000000-0004-0000-0000-00009B000000}"/>
    <hyperlink ref="D768" r:id="rId141" xr:uid="{00000000-0004-0000-0000-00009C000000}"/>
    <hyperlink ref="D468" r:id="rId142" tooltip="Посмотреть обложку" xr:uid="{00000000-0004-0000-0000-00009D000000}"/>
    <hyperlink ref="D1084" r:id="rId143" xr:uid="{00000000-0004-0000-0000-00009E000000}"/>
    <hyperlink ref="D1083" r:id="rId144" xr:uid="{00000000-0004-0000-0000-00009F000000}"/>
    <hyperlink ref="D1082" r:id="rId145" xr:uid="{00000000-0004-0000-0000-0000A0000000}"/>
    <hyperlink ref="D1079" r:id="rId146" xr:uid="{00000000-0004-0000-0000-0000A1000000}"/>
    <hyperlink ref="D1077" r:id="rId147" xr:uid="{00000000-0004-0000-0000-0000A2000000}"/>
    <hyperlink ref="D1076" r:id="rId148" xr:uid="{00000000-0004-0000-0000-0000A3000000}"/>
    <hyperlink ref="D1073" r:id="rId149" xr:uid="{00000000-0004-0000-0000-0000A4000000}"/>
    <hyperlink ref="D1072" r:id="rId150" xr:uid="{00000000-0004-0000-0000-0000A5000000}"/>
    <hyperlink ref="D1081" r:id="rId151" xr:uid="{00000000-0004-0000-0000-0000A6000000}"/>
    <hyperlink ref="D1078" r:id="rId152" tooltip="Посмотреть обложку" xr:uid="{00000000-0004-0000-0000-0000A7000000}"/>
    <hyperlink ref="D307" r:id="rId153" xr:uid="{00000000-0004-0000-0000-0000A8000000}"/>
    <hyperlink ref="D561" r:id="rId154" tooltip="Посмотреть обложку" xr:uid="{00000000-0004-0000-0000-0000A9000000}"/>
    <hyperlink ref="D584" r:id="rId155" tooltip="Посмотреть обложку" xr:uid="{00000000-0004-0000-0000-0000AA000000}"/>
    <hyperlink ref="D570" r:id="rId156" xr:uid="{00000000-0004-0000-0000-0000AB000000}"/>
    <hyperlink ref="D518" r:id="rId157" xr:uid="{00000000-0004-0000-0000-0000AC000000}"/>
    <hyperlink ref="D969" r:id="rId158" tooltip="Посмотреть обложку" xr:uid="{00000000-0004-0000-0000-0000AD000000}"/>
    <hyperlink ref="D963" r:id="rId159" tooltip="Посмотреть обложку" xr:uid="{00000000-0004-0000-0000-0000AE000000}"/>
    <hyperlink ref="D960" r:id="rId160" tooltip="Посмотреть обложку" xr:uid="{00000000-0004-0000-0000-0000AF000000}"/>
    <hyperlink ref="D959" r:id="rId161" tooltip="Посмотреть обложку" xr:uid="{00000000-0004-0000-0000-0000B0000000}"/>
    <hyperlink ref="D949" r:id="rId162" tooltip="Посмотреть обложку" xr:uid="{00000000-0004-0000-0000-0000B1000000}"/>
    <hyperlink ref="D765" r:id="rId163" xr:uid="{00000000-0004-0000-0000-0000B2000000}"/>
    <hyperlink ref="D819" r:id="rId164" xr:uid="{00000000-0004-0000-0000-0000B3000000}"/>
    <hyperlink ref="D546" r:id="rId165" xr:uid="{00000000-0004-0000-0000-0000B4000000}"/>
    <hyperlink ref="D196" r:id="rId166" xr:uid="{00000000-0004-0000-0000-0000B5000000}"/>
    <hyperlink ref="D195" r:id="rId167" xr:uid="{00000000-0004-0000-0000-0000B6000000}"/>
    <hyperlink ref="D194" r:id="rId168" xr:uid="{00000000-0004-0000-0000-0000B7000000}"/>
    <hyperlink ref="D356" r:id="rId169" xr:uid="{00000000-0004-0000-0000-0000B8000000}"/>
    <hyperlink ref="D487" r:id="rId170" tooltip="Посмотреть обложку" xr:uid="{00000000-0004-0000-0000-0000B9000000}"/>
    <hyperlink ref="D482" r:id="rId171" tooltip="Посмотреть обложку" xr:uid="{00000000-0004-0000-0000-0000BA000000}"/>
    <hyperlink ref="D494" r:id="rId172" xr:uid="{00000000-0004-0000-0000-0000BB000000}"/>
    <hyperlink ref="D493" r:id="rId173" xr:uid="{00000000-0004-0000-0000-0000BC000000}"/>
    <hyperlink ref="D484" r:id="rId174" tooltip="Посмотреть обложку" xr:uid="{00000000-0004-0000-0000-0000BD000000}"/>
    <hyperlink ref="D807" r:id="rId175" tooltip="Посмотреть обложку" xr:uid="{00000000-0004-0000-0000-0000BE000000}"/>
    <hyperlink ref="D490" r:id="rId176" tooltip="Посмотреть обложку" xr:uid="{00000000-0004-0000-0000-0000BF000000}"/>
    <hyperlink ref="D479" r:id="rId177" tooltip="Посмотреть обложку" xr:uid="{00000000-0004-0000-0000-0000C0000000}"/>
    <hyperlink ref="D394" r:id="rId178" xr:uid="{00000000-0004-0000-0000-0000C1000000}"/>
    <hyperlink ref="D386" r:id="rId179" xr:uid="{00000000-0004-0000-0000-0000C2000000}"/>
    <hyperlink ref="D391" r:id="rId180" xr:uid="{00000000-0004-0000-0000-0000C3000000}"/>
    <hyperlink ref="D384" r:id="rId181" xr:uid="{00000000-0004-0000-0000-0000C4000000}"/>
    <hyperlink ref="D369" r:id="rId182" xr:uid="{00000000-0004-0000-0000-0000C5000000}"/>
    <hyperlink ref="D276" r:id="rId183" tooltip="Посмотреть обложку" xr:uid="{00000000-0004-0000-0000-0000C6000000}"/>
    <hyperlink ref="D274" r:id="rId184" tooltip="Посмотреть обложку" xr:uid="{00000000-0004-0000-0000-0000C7000000}"/>
    <hyperlink ref="D271" r:id="rId185" tooltip="Посмотреть обложку" xr:uid="{00000000-0004-0000-0000-0000C8000000}"/>
    <hyperlink ref="D269" r:id="rId186" tooltip="Посмотреть обложку" xr:uid="{00000000-0004-0000-0000-0000C9000000}"/>
    <hyperlink ref="D270" r:id="rId187" tooltip="Посмотреть обложку" xr:uid="{00000000-0004-0000-0000-0000CA000000}"/>
    <hyperlink ref="D268" r:id="rId188" tooltip="Посмотреть обложку" xr:uid="{00000000-0004-0000-0000-0000CB000000}"/>
    <hyperlink ref="D267" r:id="rId189" tooltip="Посмотреть обложку" xr:uid="{00000000-0004-0000-0000-0000CC000000}"/>
    <hyperlink ref="D878" r:id="rId190" tooltip="Посмотреть обложку" xr:uid="{00000000-0004-0000-0000-0000CD000000}"/>
    <hyperlink ref="D882" r:id="rId191" tooltip="Посмотреть обложку" xr:uid="{00000000-0004-0000-0000-0000CE000000}"/>
    <hyperlink ref="D894" r:id="rId192" tooltip="Посмотреть обложку" xr:uid="{00000000-0004-0000-0000-0000CF000000}"/>
    <hyperlink ref="D893" r:id="rId193" tooltip="Посмотреть обложку" xr:uid="{00000000-0004-0000-0000-0000D0000000}"/>
    <hyperlink ref="D890" r:id="rId194" tooltip="Посмотреть обложку" xr:uid="{00000000-0004-0000-0000-0000D1000000}"/>
    <hyperlink ref="D586" r:id="rId195" tooltip="Посмотреть обложку" xr:uid="{00000000-0004-0000-0000-0000D2000000}"/>
    <hyperlink ref="D589" r:id="rId196" xr:uid="{00000000-0004-0000-0000-0000D3000000}"/>
    <hyperlink ref="D590" r:id="rId197" xr:uid="{00000000-0004-0000-0000-0000D4000000}"/>
    <hyperlink ref="D519" r:id="rId198" tooltip="Посмотреть обложку" xr:uid="{00000000-0004-0000-0000-0000D5000000}"/>
    <hyperlink ref="D533" r:id="rId199" xr:uid="{00000000-0004-0000-0000-0000D6000000}"/>
    <hyperlink ref="D538" r:id="rId200" tooltip="Посмотреть обложку" xr:uid="{00000000-0004-0000-0000-0000D7000000}"/>
    <hyperlink ref="D299" r:id="rId201" xr:uid="{00000000-0004-0000-0000-0000D8000000}"/>
    <hyperlink ref="D306" r:id="rId202" xr:uid="{00000000-0004-0000-0000-0000D9000000}"/>
    <hyperlink ref="D302" r:id="rId203" xr:uid="{00000000-0004-0000-0000-0000DA000000}"/>
    <hyperlink ref="D300" r:id="rId204" xr:uid="{00000000-0004-0000-0000-0000DB000000}"/>
    <hyperlink ref="D883" r:id="rId205" tooltip="Посмотреть обложку" xr:uid="{00000000-0004-0000-0000-0000DC000000}"/>
    <hyperlink ref="D314" r:id="rId206" xr:uid="{00000000-0004-0000-0000-0000DD000000}"/>
    <hyperlink ref="D312" r:id="rId207" xr:uid="{00000000-0004-0000-0000-0000DE000000}"/>
    <hyperlink ref="D298" r:id="rId208" xr:uid="{00000000-0004-0000-0000-0000DF000000}"/>
    <hyperlink ref="D295" r:id="rId209" xr:uid="{00000000-0004-0000-0000-0000E0000000}"/>
    <hyperlink ref="D456" r:id="rId210" xr:uid="{00000000-0004-0000-0000-0000E1000000}"/>
    <hyperlink ref="D910" r:id="rId211" xr:uid="{00000000-0004-0000-0000-0000E2000000}"/>
    <hyperlink ref="D454" r:id="rId212" xr:uid="{00000000-0004-0000-0000-0000E3000000}"/>
    <hyperlink ref="D451" r:id="rId213" tooltip="Посмотреть обложку" xr:uid="{00000000-0004-0000-0000-0000E4000000}"/>
    <hyperlink ref="D467" r:id="rId214" tooltip="Посмотреть обложку" xr:uid="{00000000-0004-0000-0000-0000E5000000}"/>
    <hyperlink ref="D569" r:id="rId215" tooltip="Посмотреть обложку" xr:uid="{00000000-0004-0000-0000-0000E6000000}"/>
    <hyperlink ref="D820" r:id="rId216" tooltip="Посмотреть обложку" xr:uid="{00000000-0004-0000-0000-0000E7000000}"/>
    <hyperlink ref="D426" r:id="rId217" tooltip="Посмотреть обложку" xr:uid="{00000000-0004-0000-0000-0000E8000000}"/>
    <hyperlink ref="D453" r:id="rId218" tooltip="Посмотреть обложку" xr:uid="{00000000-0004-0000-0000-0000E9000000}"/>
    <hyperlink ref="D429" r:id="rId219" tooltip="Посмотреть обложку" xr:uid="{00000000-0004-0000-0000-0000EA000000}"/>
    <hyperlink ref="D868" r:id="rId220" tooltip="Посмотреть обложку" xr:uid="{00000000-0004-0000-0000-0000EB000000}"/>
    <hyperlink ref="D571" r:id="rId221" tooltip="Посмотреть обложку" xr:uid="{00000000-0004-0000-0000-0000EC000000}"/>
    <hyperlink ref="F720" location="kart_CT" display="Перейти к  &quot;Синий трактор&quot;" xr:uid="{00000000-0004-0000-0000-0000ED000000}"/>
    <hyperlink ref="F365" location="Star_CT" display="Перейти к раскраскам &quot;Синий трактор&quot;" xr:uid="{00000000-0004-0000-0000-0000EE000000}"/>
    <hyperlink ref="F253" location="kck_ct" display="Перейти к &quot;Синий трактор&quot;" xr:uid="{00000000-0004-0000-0000-0000EF000000}"/>
    <hyperlink ref="F436" location="Pan_CT" display="Перейти к раскраскам &quot;Синий трактор&quot;" xr:uid="{00000000-0004-0000-0000-0000F0000000}"/>
    <hyperlink ref="D191" r:id="rId222" xr:uid="{00000000-0004-0000-0000-0000F1000000}"/>
    <hyperlink ref="D218" r:id="rId223" xr:uid="{00000000-0004-0000-0000-0000F2000000}"/>
    <hyperlink ref="D225" r:id="rId224" xr:uid="{00000000-0004-0000-0000-0000F3000000}"/>
    <hyperlink ref="D219" r:id="rId225" xr:uid="{00000000-0004-0000-0000-0000F4000000}"/>
    <hyperlink ref="D221" r:id="rId226" xr:uid="{00000000-0004-0000-0000-0000F5000000}"/>
    <hyperlink ref="F263" location="mini_Traktor" display="Перейти к мини-альбомам бренда &quot;Синий трактор&quot;" xr:uid="{00000000-0004-0000-0000-0000F6000000}"/>
    <hyperlink ref="F262" location="mini_TB" display="Перейти к мини-альбомам бренда &quot;Три Богатыря&quot;" xr:uid="{00000000-0004-0000-0000-0000F7000000}"/>
    <hyperlink ref="D1104" r:id="rId227" xr:uid="{00000000-0004-0000-0000-0000F8000000}"/>
    <hyperlink ref="D190" r:id="rId228" xr:uid="{00000000-0004-0000-0000-0000F9000000}"/>
    <hyperlink ref="D186" r:id="rId229" xr:uid="{00000000-0004-0000-0000-0000FA000000}"/>
    <hyperlink ref="D647" r:id="rId230" xr:uid="{00000000-0004-0000-0000-0000FB000000}"/>
    <hyperlink ref="D582" r:id="rId231" tooltip="Посмотреть обложку" xr:uid="{00000000-0004-0000-0000-0000FC000000}"/>
    <hyperlink ref="D596" r:id="rId232" xr:uid="{00000000-0004-0000-0000-0000FD000000}"/>
    <hyperlink ref="F364" location="Star_TB" display="Перейти к раскраскам &quot;Три Богатыря&quot;" xr:uid="{00000000-0004-0000-0000-0000FE000000}"/>
    <hyperlink ref="F252" location="KCK_TB" display="Перейти к  &quot;Трем Богатырям&quot;" xr:uid="{00000000-0004-0000-0000-0000FF000000}"/>
    <hyperlink ref="F318" location="Brush_TB" display="Перейти к  &quot;Трем Богатырям&quot;" xr:uid="{00000000-0004-0000-0000-000000010000}"/>
    <hyperlink ref="F279" location="Learn_TB" display="Перейти к  &quot;Трем Богатырям&quot;" xr:uid="{00000000-0004-0000-0000-000001010000}"/>
    <hyperlink ref="F233" location="TB_CHITAEM" display="Перейти к  &quot;Трем Богатырям&quot;" xr:uid="{00000000-0004-0000-0000-000002010000}"/>
    <hyperlink ref="F435" location="Pen_Fix" display="Перейти к раскраскам &quot;Фиксики&quot;" xr:uid="{00000000-0004-0000-0000-000003010000}"/>
    <hyperlink ref="F363" location="Star_Fix" display="Перейти к раскраскам &quot;Фиксики&quot;" xr:uid="{00000000-0004-0000-0000-000004010000}"/>
    <hyperlink ref="F543" location="TK_A5" display="Перейти к аппликациям &quot;Три кота&quot;" xr:uid="{00000000-0004-0000-0000-000005010000}"/>
    <hyperlink ref="D224" r:id="rId233" xr:uid="{00000000-0004-0000-0000-000006010000}"/>
    <hyperlink ref="D223" r:id="rId234" xr:uid="{00000000-0004-0000-0000-000007010000}"/>
    <hyperlink ref="D222" r:id="rId235" xr:uid="{00000000-0004-0000-0000-000008010000}"/>
    <hyperlink ref="D220" r:id="rId236" xr:uid="{00000000-0004-0000-0000-000009010000}"/>
    <hyperlink ref="D1010" r:id="rId237" tooltip="Посмотреть обложку" xr:uid="{00000000-0004-0000-0000-00000A010000}"/>
    <hyperlink ref="D1025" r:id="rId238" tooltip="Посмотреть обложку" xr:uid="{00000000-0004-0000-0000-00000B010000}"/>
    <hyperlink ref="D1027" r:id="rId239" tooltip="Посмотреть обложку" xr:uid="{00000000-0004-0000-0000-00000C010000}"/>
    <hyperlink ref="D1024" r:id="rId240" tooltip="Посмотреть обложку" xr:uid="{00000000-0004-0000-0000-00000D010000}"/>
    <hyperlink ref="D1029" r:id="rId241" tooltip="Посмотреть обложку" xr:uid="{00000000-0004-0000-0000-00000E010000}"/>
    <hyperlink ref="D1008" r:id="rId242" tooltip="Посмотреть обложку" xr:uid="{00000000-0004-0000-0000-00000F010000}"/>
    <hyperlink ref="D1009" r:id="rId243" tooltip="Посмотреть обложку" xr:uid="{00000000-0004-0000-0000-000010010000}"/>
    <hyperlink ref="D1012" r:id="rId244" tooltip="Посмотреть обложку" xr:uid="{00000000-0004-0000-0000-000011010000}"/>
    <hyperlink ref="D26" r:id="rId245" tooltip="Посмотреть обложку" xr:uid="{00000000-0004-0000-0000-000012010000}"/>
    <hyperlink ref="D25" r:id="rId246" tooltip="Посмотреть обложку" xr:uid="{00000000-0004-0000-0000-000013010000}"/>
    <hyperlink ref="D1028" r:id="rId247" xr:uid="{00000000-0004-0000-0000-000014010000}"/>
    <hyperlink ref="D27" r:id="rId248" tooltip="Посмотреть обложку" xr:uid="{00000000-0004-0000-0000-000015010000}"/>
    <hyperlink ref="D1031" r:id="rId249" tooltip="Посмотреть обложку" xr:uid="{00000000-0004-0000-0000-000016010000}"/>
    <hyperlink ref="D1032" r:id="rId250" tooltip="Посмотреть обложку" xr:uid="{00000000-0004-0000-0000-000017010000}"/>
    <hyperlink ref="D1033" r:id="rId251" tooltip="Посмотреть обложку" xr:uid="{00000000-0004-0000-0000-000018010000}"/>
    <hyperlink ref="D1026" r:id="rId252" tooltip="Посмотреть обложку" xr:uid="{00000000-0004-0000-0000-000019010000}"/>
    <hyperlink ref="D1030" r:id="rId253" tooltip="Посмотреть обложку" xr:uid="{00000000-0004-0000-0000-00001A010000}"/>
    <hyperlink ref="D985" r:id="rId254" tooltip="Посмотреть обложку" xr:uid="{00000000-0004-0000-0000-00001B010000}"/>
    <hyperlink ref="D988" r:id="rId255" tooltip="Посмотреть обложку" xr:uid="{00000000-0004-0000-0000-00001C010000}"/>
    <hyperlink ref="D986" r:id="rId256" tooltip="Посмотреть обложку" xr:uid="{00000000-0004-0000-0000-00001D010000}"/>
    <hyperlink ref="D987" r:id="rId257" tooltip="Посмотреть обложку" xr:uid="{00000000-0004-0000-0000-00001E010000}"/>
    <hyperlink ref="D989" r:id="rId258" tooltip="Посмотреть обложку" xr:uid="{00000000-0004-0000-0000-00001F010000}"/>
    <hyperlink ref="D955" r:id="rId259" tooltip="Посмотреть обложку" xr:uid="{00000000-0004-0000-0000-000020010000}"/>
    <hyperlink ref="D553" r:id="rId260" xr:uid="{00000000-0004-0000-0000-000021010000}"/>
    <hyperlink ref="D573" r:id="rId261" xr:uid="{00000000-0004-0000-0000-000022010000}"/>
    <hyperlink ref="D555" r:id="rId262" xr:uid="{00000000-0004-0000-0000-000023010000}"/>
    <hyperlink ref="D547" r:id="rId263" xr:uid="{00000000-0004-0000-0000-000024010000}"/>
    <hyperlink ref="D656" r:id="rId264" xr:uid="{00000000-0004-0000-0000-000025010000}"/>
    <hyperlink ref="D660" r:id="rId265" xr:uid="{00000000-0004-0000-0000-000026010000}"/>
    <hyperlink ref="D450" r:id="rId266" xr:uid="{00000000-0004-0000-0000-000027010000}"/>
    <hyperlink ref="D447" r:id="rId267" xr:uid="{00000000-0004-0000-0000-000028010000}"/>
    <hyperlink ref="D315" r:id="rId268" xr:uid="{00000000-0004-0000-0000-000029010000}"/>
    <hyperlink ref="D313" r:id="rId269" xr:uid="{00000000-0004-0000-0000-00002A010000}"/>
    <hyperlink ref="D303" r:id="rId270" xr:uid="{00000000-0004-0000-0000-00002B010000}"/>
    <hyperlink ref="D296" r:id="rId271" xr:uid="{00000000-0004-0000-0000-00002C010000}"/>
    <hyperlink ref="D982" r:id="rId272" xr:uid="{00000000-0004-0000-0000-00002D010000}"/>
    <hyperlink ref="D976" r:id="rId273" xr:uid="{00000000-0004-0000-0000-00002E010000}"/>
    <hyperlink ref="D972" r:id="rId274" xr:uid="{00000000-0004-0000-0000-00002F010000}"/>
    <hyperlink ref="D970" r:id="rId275" xr:uid="{00000000-0004-0000-0000-000030010000}"/>
    <hyperlink ref="D966" r:id="rId276" xr:uid="{00000000-0004-0000-0000-000031010000}"/>
    <hyperlink ref="D189" r:id="rId277" xr:uid="{00000000-0004-0000-0000-000032010000}"/>
    <hyperlink ref="D188" r:id="rId278" xr:uid="{00000000-0004-0000-0000-000033010000}"/>
    <hyperlink ref="D187" r:id="rId279" xr:uid="{00000000-0004-0000-0000-000034010000}"/>
    <hyperlink ref="D185" r:id="rId280" xr:uid="{00000000-0004-0000-0000-000035010000}"/>
    <hyperlink ref="D310" r:id="rId281" xr:uid="{00000000-0004-0000-0000-000036010000}"/>
    <hyperlink ref="D380" r:id="rId282" xr:uid="{00000000-0004-0000-0000-000037010000}"/>
    <hyperlink ref="D880" r:id="rId283" xr:uid="{00000000-0004-0000-0000-000038010000}"/>
    <hyperlink ref="D340" r:id="rId284" xr:uid="{00000000-0004-0000-0000-000039010000}"/>
    <hyperlink ref="D339" r:id="rId285" xr:uid="{00000000-0004-0000-0000-00003A010000}"/>
    <hyperlink ref="D379" r:id="rId286" xr:uid="{00000000-0004-0000-0000-00003B010000}"/>
    <hyperlink ref="D377" r:id="rId287" xr:uid="{00000000-0004-0000-0000-00003C010000}"/>
    <hyperlink ref="D376" r:id="rId288" xr:uid="{00000000-0004-0000-0000-00003D010000}"/>
    <hyperlink ref="D373" r:id="rId289" xr:uid="{00000000-0004-0000-0000-00003E010000}"/>
    <hyperlink ref="D362" r:id="rId290" xr:uid="{00000000-0004-0000-0000-00003F010000}"/>
    <hyperlink ref="D795" r:id="rId291" xr:uid="{00000000-0004-0000-0000-000040010000}"/>
    <hyperlink ref="D798" r:id="rId292" xr:uid="{00000000-0004-0000-0000-000041010000}"/>
    <hyperlink ref="D390" r:id="rId293" xr:uid="{00000000-0004-0000-0000-000042010000}"/>
    <hyperlink ref="D389" r:id="rId294" xr:uid="{00000000-0004-0000-0000-000043010000}"/>
    <hyperlink ref="D385" r:id="rId295" xr:uid="{00000000-0004-0000-0000-000044010000}"/>
    <hyperlink ref="D396" r:id="rId296" xr:uid="{00000000-0004-0000-0000-000045010000}"/>
    <hyperlink ref="D898" r:id="rId297" tooltip="Посмотреть обложку" xr:uid="{00000000-0004-0000-0000-000046010000}"/>
    <hyperlink ref="D895" r:id="rId298" xr:uid="{00000000-0004-0000-0000-000047010000}"/>
    <hyperlink ref="D891" r:id="rId299" xr:uid="{00000000-0004-0000-0000-000048010000}"/>
    <hyperlink ref="D885" r:id="rId300" xr:uid="{00000000-0004-0000-0000-000049010000}"/>
    <hyperlink ref="D875" r:id="rId301" xr:uid="{00000000-0004-0000-0000-00004A010000}"/>
    <hyperlink ref="D870" r:id="rId302" xr:uid="{00000000-0004-0000-0000-00004B010000}"/>
    <hyperlink ref="D459" r:id="rId303" xr:uid="{00000000-0004-0000-0000-00004C010000}"/>
    <hyperlink ref="D425" r:id="rId304" xr:uid="{00000000-0004-0000-0000-00004D010000}"/>
    <hyperlink ref="D552" r:id="rId305" xr:uid="{00000000-0004-0000-0000-00004E010000}"/>
    <hyperlink ref="D550" r:id="rId306" xr:uid="{00000000-0004-0000-0000-00004F010000}"/>
    <hyperlink ref="D572" r:id="rId307" xr:uid="{00000000-0004-0000-0000-000050010000}"/>
    <hyperlink ref="D558" r:id="rId308" xr:uid="{00000000-0004-0000-0000-000051010000}"/>
    <hyperlink ref="D542" r:id="rId309" xr:uid="{00000000-0004-0000-0000-000052010000}"/>
    <hyperlink ref="D777" r:id="rId310" xr:uid="{00000000-0004-0000-0000-000053010000}"/>
    <hyperlink ref="D761" r:id="rId311" xr:uid="{00000000-0004-0000-0000-000054010000}"/>
    <hyperlink ref="D758" r:id="rId312" xr:uid="{00000000-0004-0000-0000-000055010000}"/>
    <hyperlink ref="D343" r:id="rId313" xr:uid="{00000000-0004-0000-0000-000056010000}"/>
    <hyperlink ref="D344" r:id="rId314" xr:uid="{00000000-0004-0000-0000-000057010000}"/>
    <hyperlink ref="D337" r:id="rId315" xr:uid="{00000000-0004-0000-0000-000058010000}"/>
    <hyperlink ref="D336" r:id="rId316" xr:uid="{00000000-0004-0000-0000-000059010000}"/>
    <hyperlink ref="D335" r:id="rId317" xr:uid="{00000000-0004-0000-0000-00005A010000}"/>
    <hyperlink ref="D334" r:id="rId318" xr:uid="{00000000-0004-0000-0000-00005B010000}"/>
    <hyperlink ref="D370" r:id="rId319" xr:uid="{00000000-0004-0000-0000-00005C010000}"/>
    <hyperlink ref="D398" r:id="rId320" xr:uid="{00000000-0004-0000-0000-00005D010000}"/>
    <hyperlink ref="D400" r:id="rId321" xr:uid="{00000000-0004-0000-0000-00005E010000}"/>
    <hyperlink ref="D382" r:id="rId322" xr:uid="{00000000-0004-0000-0000-00005F010000}"/>
    <hyperlink ref="D383" r:id="rId323" xr:uid="{00000000-0004-0000-0000-000060010000}"/>
    <hyperlink ref="D372" r:id="rId324" xr:uid="{00000000-0004-0000-0000-000061010000}"/>
    <hyperlink ref="D378" r:id="rId325" xr:uid="{00000000-0004-0000-0000-000062010000}"/>
    <hyperlink ref="D368" r:id="rId326" xr:uid="{00000000-0004-0000-0000-000063010000}"/>
    <hyperlink ref="D374" r:id="rId327" xr:uid="{00000000-0004-0000-0000-000064010000}"/>
    <hyperlink ref="D399" r:id="rId328" xr:uid="{00000000-0004-0000-0000-000065010000}"/>
    <hyperlink ref="D387" r:id="rId329" xr:uid="{00000000-0004-0000-0000-000066010000}"/>
    <hyperlink ref="D393" r:id="rId330" xr:uid="{00000000-0004-0000-0000-000067010000}"/>
    <hyperlink ref="D375" r:id="rId331" xr:uid="{00000000-0004-0000-0000-000068010000}"/>
    <hyperlink ref="D371" r:id="rId332" xr:uid="{00000000-0004-0000-0000-000069010000}"/>
    <hyperlink ref="D367" r:id="rId333" xr:uid="{00000000-0004-0000-0000-00006A010000}"/>
    <hyperlink ref="D405" r:id="rId334" tooltip="Посмотреть обложку" xr:uid="{00000000-0004-0000-0000-00006B010000}"/>
    <hyperlink ref="D404" r:id="rId335" tooltip="Посмотреть обложку" xr:uid="{00000000-0004-0000-0000-00006C010000}"/>
    <hyperlink ref="D527" r:id="rId336" xr:uid="{00000000-0004-0000-0000-00006D010000}"/>
    <hyperlink ref="D830" r:id="rId337" xr:uid="{00000000-0004-0000-0000-00006E010000}"/>
    <hyperlink ref="D829" r:id="rId338" xr:uid="{00000000-0004-0000-0000-00006F010000}"/>
    <hyperlink ref="D229" r:id="rId339" xr:uid="{00000000-0004-0000-0000-000070010000}"/>
    <hyperlink ref="D29" r:id="rId340" xr:uid="{00000000-0004-0000-0000-000071010000}"/>
    <hyperlink ref="D228" r:id="rId341" xr:uid="{00000000-0004-0000-0000-000072010000}"/>
    <hyperlink ref="D227" r:id="rId342" xr:uid="{00000000-0004-0000-0000-000073010000}"/>
    <hyperlink ref="D633" r:id="rId343" xr:uid="{00000000-0004-0000-0000-000074010000}"/>
    <hyperlink ref="D897" r:id="rId344" tooltip="Посмотреть обложку" xr:uid="{00000000-0004-0000-0000-000075010000}"/>
    <hyperlink ref="D840" r:id="rId345" xr:uid="{00000000-0004-0000-0000-000076010000}"/>
    <hyperlink ref="D837" r:id="rId346" tooltip="Посмотреть обложку" xr:uid="{00000000-0004-0000-0000-000077010000}"/>
    <hyperlink ref="D827" r:id="rId347" xr:uid="{00000000-0004-0000-0000-000078010000}"/>
    <hyperlink ref="D1048" r:id="rId348" tooltip="Посмотреть обложку" xr:uid="{00000000-0004-0000-0000-000079010000}"/>
    <hyperlink ref="D1047" r:id="rId349" tooltip="Посмотреть обложку" xr:uid="{00000000-0004-0000-0000-00007A010000}"/>
    <hyperlink ref="D1042" r:id="rId350" tooltip="Посмотреть обложку" xr:uid="{00000000-0004-0000-0000-00007B010000}"/>
    <hyperlink ref="D1036" r:id="rId351" tooltip="Посмотреть обложку" xr:uid="{00000000-0004-0000-0000-00007C010000}"/>
    <hyperlink ref="D1038" r:id="rId352" tooltip="Посмотреть обложку" xr:uid="{00000000-0004-0000-0000-00007D010000}"/>
    <hyperlink ref="D1035" r:id="rId353" tooltip="Посмотреть обложку" xr:uid="{00000000-0004-0000-0000-00007E010000}"/>
    <hyperlink ref="D854" r:id="rId354" tooltip="Посмотреть обложку" xr:uid="{00000000-0004-0000-0000-00007F010000}"/>
    <hyperlink ref="D739" r:id="rId355" xr:uid="{00000000-0004-0000-0000-000080010000}"/>
    <hyperlink ref="D741" r:id="rId356" xr:uid="{00000000-0004-0000-0000-000081010000}"/>
    <hyperlink ref="D304" r:id="rId357" xr:uid="{00000000-0004-0000-0000-000082010000}"/>
    <hyperlink ref="D838" r:id="rId358" tooltip="Посмотреть обложку" xr:uid="{00000000-0004-0000-0000-000083010000}"/>
    <hyperlink ref="D833" r:id="rId359" xr:uid="{00000000-0004-0000-0000-000084010000}"/>
    <hyperlink ref="D755" r:id="rId360" xr:uid="{00000000-0004-0000-0000-000085010000}"/>
    <hyperlink ref="D742" r:id="rId361" xr:uid="{00000000-0004-0000-0000-000086010000}"/>
    <hyperlink ref="D850" r:id="rId362" xr:uid="{00000000-0004-0000-0000-000087010000}"/>
    <hyperlink ref="D856" r:id="rId363" xr:uid="{00000000-0004-0000-0000-000088010000}"/>
    <hyperlink ref="D852" r:id="rId364" xr:uid="{00000000-0004-0000-0000-000089010000}"/>
    <hyperlink ref="D853" r:id="rId365" xr:uid="{00000000-0004-0000-0000-00008A010000}"/>
    <hyperlink ref="D471" r:id="rId366" xr:uid="{00000000-0004-0000-0000-00008B010000}"/>
    <hyperlink ref="D713" r:id="rId367" xr:uid="{00000000-0004-0000-0000-00008C010000}"/>
    <hyperlink ref="D712" r:id="rId368" xr:uid="{00000000-0004-0000-0000-00008D010000}"/>
    <hyperlink ref="D305" r:id="rId369" xr:uid="{00000000-0004-0000-0000-00008E010000}"/>
    <hyperlink ref="D1046" r:id="rId370" tooltip="Посмотреть обложку" xr:uid="{00000000-0004-0000-0000-00008F010000}"/>
    <hyperlink ref="D866" r:id="rId371" xr:uid="{00000000-0004-0000-0000-000090010000}"/>
    <hyperlink ref="D526" r:id="rId372" xr:uid="{00000000-0004-0000-0000-000091010000}"/>
    <hyperlink ref="D417" r:id="rId373" xr:uid="{00000000-0004-0000-0000-000092010000}"/>
    <hyperlink ref="D412" r:id="rId374" xr:uid="{00000000-0004-0000-0000-000093010000}"/>
    <hyperlink ref="D409" r:id="rId375" xr:uid="{00000000-0004-0000-0000-000094010000}"/>
    <hyperlink ref="D408" r:id="rId376" xr:uid="{00000000-0004-0000-0000-000095010000}"/>
    <hyperlink ref="D770" r:id="rId377" xr:uid="{00000000-0004-0000-0000-000096010000}"/>
    <hyperlink ref="D769" r:id="rId378" xr:uid="{00000000-0004-0000-0000-000097010000}"/>
    <hyperlink ref="D716" r:id="rId379" xr:uid="{00000000-0004-0000-0000-000098010000}"/>
    <hyperlink ref="D440" r:id="rId380" tooltip="Посмотреть обложку" xr:uid="{00000000-0004-0000-0000-000099010000}"/>
    <hyperlink ref="D240" r:id="rId381" xr:uid="{00000000-0004-0000-0000-00009A010000}"/>
    <hyperlink ref="D239" r:id="rId382" xr:uid="{00000000-0004-0000-0000-00009B010000}"/>
    <hyperlink ref="D238" r:id="rId383" xr:uid="{00000000-0004-0000-0000-00009C010000}"/>
    <hyperlink ref="D237" r:id="rId384" xr:uid="{00000000-0004-0000-0000-00009D010000}"/>
    <hyperlink ref="D236" r:id="rId385" xr:uid="{00000000-0004-0000-0000-00009E010000}"/>
    <hyperlink ref="D235" r:id="rId386" xr:uid="{00000000-0004-0000-0000-00009F010000}"/>
    <hyperlink ref="D234" r:id="rId387" xr:uid="{00000000-0004-0000-0000-0000A0010000}"/>
    <hyperlink ref="D232" r:id="rId388" xr:uid="{00000000-0004-0000-0000-0000A1010000}"/>
    <hyperlink ref="D455" r:id="rId389" xr:uid="{00000000-0004-0000-0000-0000A2010000}"/>
    <hyperlink ref="D441" r:id="rId390" xr:uid="{00000000-0004-0000-0000-0000A3010000}"/>
    <hyperlink ref="D466" r:id="rId391" xr:uid="{00000000-0004-0000-0000-0000A4010000}"/>
    <hyperlink ref="D449" r:id="rId392" xr:uid="{00000000-0004-0000-0000-0000A5010000}"/>
    <hyperlink ref="D463" r:id="rId393" xr:uid="{00000000-0004-0000-0000-0000A6010000}"/>
    <hyperlink ref="D671" r:id="rId394" tooltip="Посмотреть обложку" xr:uid="{00000000-0004-0000-0000-0000A7010000}"/>
    <hyperlink ref="D810" r:id="rId395" tooltip="Посмотреть обложку" xr:uid="{00000000-0004-0000-0000-0000A8010000}"/>
    <hyperlink ref="D808" r:id="rId396" tooltip="Просмотреть обложку" xr:uid="{00000000-0004-0000-0000-0000A9010000}"/>
    <hyperlink ref="D809" r:id="rId397" tooltip="Просмотреть обложку" xr:uid="{00000000-0004-0000-0000-0000AA010000}"/>
    <hyperlink ref="D811" r:id="rId398" tooltip="Просмотреть обложку" xr:uid="{00000000-0004-0000-0000-0000AB010000}"/>
    <hyperlink ref="D485" r:id="rId399" tooltip="Просмотреть обложку" xr:uid="{00000000-0004-0000-0000-0000AC010000}"/>
    <hyperlink ref="D495" r:id="rId400" tooltip="Посмотеть обложку" xr:uid="{00000000-0004-0000-0000-0000AD010000}"/>
    <hyperlink ref="D491" r:id="rId401" tooltip="Посмотреть обложку" xr:uid="{00000000-0004-0000-0000-0000AE010000}"/>
    <hyperlink ref="D672" r:id="rId402" tooltip="Посмотреть обложку" xr:uid="{00000000-0004-0000-0000-0000AF010000}"/>
    <hyperlink ref="D619" r:id="rId403" tooltip="Посмотреть обложку" xr:uid="{00000000-0004-0000-0000-0000B0010000}"/>
    <hyperlink ref="D420" r:id="rId404" tooltip="Посмотреть обложку" xr:uid="{00000000-0004-0000-0000-0000B1010000}"/>
    <hyperlink ref="D419" r:id="rId405" tooltip="Посмотреть обложку" xr:uid="{00000000-0004-0000-0000-0000B2010000}"/>
    <hyperlink ref="D415" r:id="rId406" tooltip="Посмотреть обложку" xr:uid="{00000000-0004-0000-0000-0000B3010000}"/>
    <hyperlink ref="D414" r:id="rId407" tooltip="Посмотреть обложку" xr:uid="{00000000-0004-0000-0000-0000B4010000}"/>
    <hyperlink ref="D817" r:id="rId408" tooltip="Посмотреть обложку" xr:uid="{00000000-0004-0000-0000-0000B5010000}"/>
    <hyperlink ref="D886" r:id="rId409" tooltip="Посмотреть обложку" xr:uid="{00000000-0004-0000-0000-0000B6010000}"/>
    <hyperlink ref="D818" r:id="rId410" tooltip="Посмотреть обложку" xr:uid="{00000000-0004-0000-0000-0000B7010000}"/>
    <hyperlink ref="D889" r:id="rId411" tooltip="Посмотреть обложку" xr:uid="{00000000-0004-0000-0000-0000B8010000}"/>
    <hyperlink ref="D884" r:id="rId412" tooltip="Посмотреть обложку" xr:uid="{00000000-0004-0000-0000-0000B9010000}"/>
    <hyperlink ref="D881" r:id="rId413" tooltip="Посмотреть обложку" xr:uid="{00000000-0004-0000-0000-0000BA010000}"/>
    <hyperlink ref="D888" r:id="rId414" tooltip="Посмотреть обложку" xr:uid="{00000000-0004-0000-0000-0000BB010000}"/>
    <hyperlink ref="D411" r:id="rId415" tooltip="Посмотреть обложку" xr:uid="{00000000-0004-0000-0000-0000BC010000}"/>
    <hyperlink ref="D980" r:id="rId416" tooltip="Посмотреть обложку" xr:uid="{00000000-0004-0000-0000-0000BD010000}"/>
    <hyperlink ref="D620" r:id="rId417" tooltip="Посмотреть обложку" xr:uid="{00000000-0004-0000-0000-0000BE010000}"/>
    <hyperlink ref="D585" r:id="rId418" tooltip="Посмотреть обложку" xr:uid="{00000000-0004-0000-0000-0000BF010000}"/>
    <hyperlink ref="D588" r:id="rId419" tooltip="Посмотреть обложку" xr:uid="{00000000-0004-0000-0000-0000C0010000}"/>
    <hyperlink ref="D587" r:id="rId420" tooltip="Посмотреть обложку" xr:uid="{00000000-0004-0000-0000-0000C1010000}"/>
    <hyperlink ref="D1075" r:id="rId421" tooltip="Посмотреть обложку" xr:uid="{00000000-0004-0000-0000-0000C2010000}"/>
    <hyperlink ref="D1045" r:id="rId422" tooltip="Посмотреть обложку" xr:uid="{00000000-0004-0000-0000-0000C3010000}"/>
    <hyperlink ref="D1044" r:id="rId423" tooltip="Посмотреть обложку" xr:uid="{00000000-0004-0000-0000-0000C4010000}"/>
    <hyperlink ref="D1043" r:id="rId424" tooltip="Посмотреть обложку" xr:uid="{00000000-0004-0000-0000-0000C5010000}"/>
    <hyperlink ref="D1074" r:id="rId425" tooltip="Посмотреть обложку" xr:uid="{00000000-0004-0000-0000-0000C6010000}"/>
    <hyperlink ref="D1049" r:id="rId426" tooltip="Посмотреть обложку" xr:uid="{00000000-0004-0000-0000-0000C7010000}"/>
    <hyperlink ref="D1040" r:id="rId427" tooltip="Посмотреть обложку" xr:uid="{00000000-0004-0000-0000-0000C8010000}"/>
    <hyperlink ref="D1051" r:id="rId428" tooltip="Посмотреть обложку" xr:uid="{00000000-0004-0000-0000-0000C9010000}"/>
    <hyperlink ref="D1052" r:id="rId429" tooltip="Посмотреть обложку" xr:uid="{00000000-0004-0000-0000-0000CA010000}"/>
    <hyperlink ref="D1080" r:id="rId430" tooltip="Посмотреть обложку" xr:uid="{00000000-0004-0000-0000-0000CB010000}"/>
    <hyperlink ref="D1041" r:id="rId431" tooltip="Посмотреть обложку" xr:uid="{00000000-0004-0000-0000-0000CC010000}"/>
    <hyperlink ref="D1039" r:id="rId432" tooltip="Посмотреть обложку" xr:uid="{00000000-0004-0000-0000-0000CD010000}"/>
    <hyperlink ref="D1069" r:id="rId433" tooltip="Посмотреть обложку" xr:uid="{00000000-0004-0000-0000-0000CE010000}"/>
    <hyperlink ref="D1066" r:id="rId434" tooltip="Посмотреть обложку" xr:uid="{00000000-0004-0000-0000-0000CF010000}"/>
    <hyperlink ref="D1070" r:id="rId435" tooltip="Посмотреть обложку" xr:uid="{00000000-0004-0000-0000-0000D0010000}"/>
    <hyperlink ref="D1067" r:id="rId436" tooltip="Посмотреть обложку" xr:uid="{00000000-0004-0000-0000-0000D1010000}"/>
    <hyperlink ref="D1068" r:id="rId437" tooltip="Посмотреть обложку" xr:uid="{00000000-0004-0000-0000-0000D2010000}"/>
    <hyperlink ref="D1065" r:id="rId438" tooltip="Посмотреть обложку" xr:uid="{00000000-0004-0000-0000-0000D3010000}"/>
    <hyperlink ref="D1053" r:id="rId439" xr:uid="{00000000-0004-0000-0000-0000D4010000}"/>
    <hyperlink ref="D1054" r:id="rId440" xr:uid="{00000000-0004-0000-0000-0000D5010000}"/>
    <hyperlink ref="D1055" r:id="rId441" tooltip="Посмотреть обложку" xr:uid="{00000000-0004-0000-0000-0000D6010000}"/>
    <hyperlink ref="D1056" r:id="rId442" tooltip="Посмотреть обложку" xr:uid="{00000000-0004-0000-0000-0000D7010000}"/>
    <hyperlink ref="D1060" r:id="rId443" tooltip="Посмотреть обложку" xr:uid="{00000000-0004-0000-0000-0000D8010000}"/>
    <hyperlink ref="D1057" r:id="rId444" xr:uid="{00000000-0004-0000-0000-0000D9010000}"/>
    <hyperlink ref="D1059" r:id="rId445" tooltip="Посмотреть обложку" xr:uid="{00000000-0004-0000-0000-0000DA010000}"/>
    <hyperlink ref="D1058" r:id="rId446" tooltip="Посмотреть обложку" xr:uid="{00000000-0004-0000-0000-0000DB010000}"/>
    <hyperlink ref="D977" r:id="rId447" tooltip="Посмотреть обложку" xr:uid="{00000000-0004-0000-0000-0000DC010000}"/>
    <hyperlink ref="D979" r:id="rId448" tooltip="Посмотреть обложку" xr:uid="{00000000-0004-0000-0000-0000DD010000}"/>
    <hyperlink ref="D958" r:id="rId449" tooltip="Посмотреть обложку" xr:uid="{00000000-0004-0000-0000-0000DE010000}"/>
    <hyperlink ref="D967" r:id="rId450" tooltip="Посмотреть обложку" xr:uid="{00000000-0004-0000-0000-0000DF010000}"/>
    <hyperlink ref="D978" r:id="rId451" tooltip="Посмотреть обложку" xr:uid="{00000000-0004-0000-0000-0000E0010000}"/>
    <hyperlink ref="D968" r:id="rId452" tooltip="Посмотреть обложку" xr:uid="{00000000-0004-0000-0000-0000E1010000}"/>
    <hyperlink ref="D965" r:id="rId453" tooltip="Посмотреть обложку" xr:uid="{00000000-0004-0000-0000-0000E2010000}"/>
    <hyperlink ref="D22" r:id="rId454" tooltip="Посмотреть обложку" xr:uid="{00000000-0004-0000-0000-0000E3010000}"/>
    <hyperlink ref="D20" r:id="rId455" tooltip="Посмотреть обложку" xr:uid="{00000000-0004-0000-0000-0000E4010000}"/>
    <hyperlink ref="D21" r:id="rId456" tooltip="Посмотреть обложку" xr:uid="{00000000-0004-0000-0000-0000E5010000}"/>
    <hyperlink ref="D1006" r:id="rId457" tooltip="Посмотреть обложку" xr:uid="{00000000-0004-0000-0000-0000E6010000}"/>
    <hyperlink ref="D23" r:id="rId458" tooltip="Посмотреть обложку" xr:uid="{00000000-0004-0000-0000-0000E7010000}"/>
    <hyperlink ref="D997" r:id="rId459" tooltip="Посмотреть обложку" xr:uid="{00000000-0004-0000-0000-0000E8010000}"/>
    <hyperlink ref="D999" r:id="rId460" tooltip="Посмотреть обложку" xr:uid="{00000000-0004-0000-0000-0000E9010000}"/>
    <hyperlink ref="D998" r:id="rId461" tooltip="Посмотреть обложку" xr:uid="{00000000-0004-0000-0000-0000EA010000}"/>
    <hyperlink ref="D983" r:id="rId462" tooltip="Посмотреть обложку" xr:uid="{00000000-0004-0000-0000-0000EB010000}"/>
    <hyperlink ref="D973" r:id="rId463" tooltip="Посмотреть обложку" xr:uid="{00000000-0004-0000-0000-0000EC010000}"/>
    <hyperlink ref="D975" r:id="rId464" tooltip="Посмотреть обложку" xr:uid="{00000000-0004-0000-0000-0000ED010000}"/>
    <hyperlink ref="D1003" r:id="rId465" tooltip="Посмотреть обложку" xr:uid="{00000000-0004-0000-0000-0000EE010000}"/>
    <hyperlink ref="D991" r:id="rId466" tooltip="Посмотреть обложку" xr:uid="{00000000-0004-0000-0000-0000EF010000}"/>
    <hyperlink ref="D961" r:id="rId467" tooltip="Посмотреть обложку" xr:uid="{00000000-0004-0000-0000-0000F0010000}"/>
    <hyperlink ref="D1004" r:id="rId468" tooltip="Посмотреть обложку" xr:uid="{00000000-0004-0000-0000-0000F1010000}"/>
    <hyperlink ref="D1001" r:id="rId469" tooltip="Посмотреть обложку" xr:uid="{00000000-0004-0000-0000-0000F2010000}"/>
    <hyperlink ref="D1002" r:id="rId470" tooltip="Посмотреть обложку" xr:uid="{00000000-0004-0000-0000-0000F3010000}"/>
    <hyperlink ref="D971" r:id="rId471" tooltip="Посмотреть обложку" xr:uid="{00000000-0004-0000-0000-0000F4010000}"/>
    <hyperlink ref="D996" r:id="rId472" tooltip="Посмотреть обложку" xr:uid="{00000000-0004-0000-0000-0000F5010000}"/>
    <hyperlink ref="D1000" r:id="rId473" tooltip="Посмотреть обложку" xr:uid="{00000000-0004-0000-0000-0000F6010000}"/>
    <hyperlink ref="D974" r:id="rId474" tooltip="Посмотреть обложку" xr:uid="{00000000-0004-0000-0000-0000F7010000}"/>
    <hyperlink ref="D962" r:id="rId475" tooltip="Посмотреть обложку" xr:uid="{00000000-0004-0000-0000-0000F8010000}"/>
    <hyperlink ref="D964" r:id="rId476" tooltip="Посмотреть обложку" xr:uid="{00000000-0004-0000-0000-0000F9010000}"/>
    <hyperlink ref="D756" r:id="rId477" tooltip="Посмотреть обложку" xr:uid="{00000000-0004-0000-0000-0000FA010000}"/>
    <hyperlink ref="D754" r:id="rId478" tooltip="Посмотреть обложку" xr:uid="{00000000-0004-0000-0000-0000FB010000}"/>
    <hyperlink ref="D749" r:id="rId479" tooltip="Посмотреть обложку" xr:uid="{00000000-0004-0000-0000-0000FC010000}"/>
    <hyperlink ref="D730" r:id="rId480" tooltip="Показать обложку" xr:uid="{00000000-0004-0000-0000-0000FD010000}"/>
    <hyperlink ref="D748" r:id="rId481" tooltip="Посмотреть обложку" xr:uid="{00000000-0004-0000-0000-0000FE010000}"/>
    <hyperlink ref="D740" r:id="rId482" tooltip="Посмотреть обложку" xr:uid="{00000000-0004-0000-0000-0000FF010000}"/>
    <hyperlink ref="D733" r:id="rId483" tooltip="Посмотреть обложку" xr:uid="{00000000-0004-0000-0000-000000020000}"/>
    <hyperlink ref="D732" r:id="rId484" tooltip="Посмотреть обложку" xr:uid="{00000000-0004-0000-0000-000001020000}"/>
    <hyperlink ref="D583" r:id="rId485" tooltip="Посмотреть обложку" xr:uid="{00000000-0004-0000-0000-000002020000}"/>
    <hyperlink ref="D581" r:id="rId486" tooltip="Посмотреть обложку" xr:uid="{00000000-0004-0000-0000-000003020000}"/>
    <hyperlink ref="D579" r:id="rId487" tooltip="Посмотреть обложку" xr:uid="{00000000-0004-0000-0000-000004020000}"/>
    <hyperlink ref="D747" r:id="rId488" tooltip="Посмотреть обложку" xr:uid="{00000000-0004-0000-0000-000005020000}"/>
    <hyperlink ref="D750" r:id="rId489" tooltip="Посмотреть обложку" xr:uid="{00000000-0004-0000-0000-000006020000}"/>
    <hyperlink ref="D744" r:id="rId490" tooltip="Посмотреть обложку" xr:uid="{00000000-0004-0000-0000-000007020000}"/>
    <hyperlink ref="D743" r:id="rId491" xr:uid="{00000000-0004-0000-0000-000008020000}"/>
    <hyperlink ref="D735" r:id="rId492" tooltip="Посмотореть обложку" xr:uid="{00000000-0004-0000-0000-000009020000}"/>
    <hyperlink ref="D734" r:id="rId493" tooltip="Посмотреть обложку" xr:uid="{00000000-0004-0000-0000-00000A020000}"/>
    <hyperlink ref="D757" r:id="rId494" xr:uid="{00000000-0004-0000-0000-00000B020000}"/>
    <hyperlink ref="D946" r:id="rId495" tooltip="Посмотреть обложку" xr:uid="{00000000-0004-0000-0000-00000C020000}"/>
    <hyperlink ref="D941" r:id="rId496" tooltip="Посмотреть обложку" xr:uid="{00000000-0004-0000-0000-00000D020000}"/>
    <hyperlink ref="D209" r:id="rId497" tooltip="Посмотреть обложку" xr:uid="{00000000-0004-0000-0000-00000E020000}"/>
    <hyperlink ref="D520" r:id="rId498" tooltip="Посмотреть обложку" xr:uid="{00000000-0004-0000-0000-00000F020000}"/>
    <hyperlink ref="D539" r:id="rId499" tooltip="Посмотреть обложку" xr:uid="{00000000-0004-0000-0000-000010020000}"/>
    <hyperlink ref="D536" r:id="rId500" tooltip="Посмотреть обложку" xr:uid="{00000000-0004-0000-0000-000011020000}"/>
    <hyperlink ref="D529" r:id="rId501" tooltip="посмотреть обложку" xr:uid="{00000000-0004-0000-0000-000012020000}"/>
    <hyperlink ref="D535" r:id="rId502" tooltip="Посмотреть обложку" xr:uid="{00000000-0004-0000-0000-000013020000}"/>
    <hyperlink ref="D530" r:id="rId503" tooltip="Посмотреть обложку" xr:uid="{00000000-0004-0000-0000-000014020000}"/>
    <hyperlink ref="D476" r:id="rId504" tooltip="Посмотреть обложку" xr:uid="{00000000-0004-0000-0000-000015020000}"/>
    <hyperlink ref="D442" r:id="rId505" tooltip="Посмотреть обложку" xr:uid="{00000000-0004-0000-0000-000016020000}"/>
    <hyperlink ref="D443" r:id="rId506" tooltip="Посмотреть обложку" xr:uid="{00000000-0004-0000-0000-000017020000}"/>
    <hyperlink ref="D472" r:id="rId507" tooltip="Посмотреть обложку" xr:uid="{00000000-0004-0000-0000-000018020000}"/>
    <hyperlink ref="D470" r:id="rId508" tooltip="Посмотреть обложку" xr:uid="{00000000-0004-0000-0000-000019020000}"/>
    <hyperlink ref="D428" r:id="rId509" tooltip="Посмотреть обложку" xr:uid="{00000000-0004-0000-0000-00001A020000}"/>
    <hyperlink ref="D452" r:id="rId510" tooltip="Посмотреть обложку" xr:uid="{00000000-0004-0000-0000-00001B020000}"/>
    <hyperlink ref="D434" r:id="rId511" tooltip="Посмотреть обложку" xr:uid="{00000000-0004-0000-0000-00001C020000}"/>
    <hyperlink ref="D433" r:id="rId512" tooltip="Посмотреть обложку" xr:uid="{00000000-0004-0000-0000-00001D020000}"/>
    <hyperlink ref="D469" r:id="rId513" tooltip="Посмотреть обложку" xr:uid="{00000000-0004-0000-0000-00001E020000}"/>
    <hyperlink ref="D464" r:id="rId514" tooltip="Посмотреть обложку" xr:uid="{00000000-0004-0000-0000-00001F020000}"/>
    <hyperlink ref="D780" r:id="rId515" xr:uid="{00000000-0004-0000-0000-000020020000}"/>
    <hyperlink ref="D826" r:id="rId516" tooltip="Посмотреть обложку" xr:uid="{00000000-0004-0000-0000-000021020000}"/>
    <hyperlink ref="D259" r:id="rId517" tooltip="Посмотреть обложку" xr:uid="{00000000-0004-0000-0000-000022020000}"/>
    <hyperlink ref="D600" r:id="rId518" xr:uid="{00000000-0004-0000-0000-000023020000}"/>
    <hyperlink ref="D599" r:id="rId519" xr:uid="{00000000-0004-0000-0000-000024020000}"/>
    <hyperlink ref="D595" r:id="rId520" xr:uid="{00000000-0004-0000-0000-000025020000}"/>
    <hyperlink ref="D594" r:id="rId521" xr:uid="{00000000-0004-0000-0000-000026020000}"/>
    <hyperlink ref="D559" r:id="rId522" tooltip="Посмотреть обложку" xr:uid="{00000000-0004-0000-0000-000027020000}"/>
    <hyperlink ref="D821" r:id="rId523" xr:uid="{00000000-0004-0000-0000-000028020000}"/>
    <hyperlink ref="D797" r:id="rId524" xr:uid="{00000000-0004-0000-0000-000029020000}"/>
    <hyperlink ref="D805" r:id="rId525" xr:uid="{00000000-0004-0000-0000-00002A020000}"/>
    <hyperlink ref="D802" r:id="rId526" xr:uid="{00000000-0004-0000-0000-00002B020000}"/>
    <hyperlink ref="D793" r:id="rId527" xr:uid="{00000000-0004-0000-0000-00002C020000}"/>
    <hyperlink ref="D803" r:id="rId528" xr:uid="{00000000-0004-0000-0000-00002D020000}"/>
    <hyperlink ref="D792" r:id="rId529" xr:uid="{00000000-0004-0000-0000-00002E020000}"/>
    <hyperlink ref="D804" r:id="rId530" xr:uid="{00000000-0004-0000-0000-00002F020000}"/>
    <hyperlink ref="D794" r:id="rId531" xr:uid="{00000000-0004-0000-0000-000030020000}"/>
    <hyperlink ref="D801" r:id="rId532" xr:uid="{00000000-0004-0000-0000-000031020000}"/>
    <hyperlink ref="D800" r:id="rId533" xr:uid="{00000000-0004-0000-0000-000032020000}"/>
    <hyperlink ref="D919" r:id="rId534" tooltip="Посмотреть обложку" xr:uid="{00000000-0004-0000-0000-000033020000}"/>
    <hyperlink ref="D916" r:id="rId535" tooltip="Посмотреть обложку" xr:uid="{00000000-0004-0000-0000-000034020000}"/>
    <hyperlink ref="D917" r:id="rId536" tooltip="Посмотреть обложку" xr:uid="{00000000-0004-0000-0000-000035020000}"/>
    <hyperlink ref="D913" r:id="rId537" tooltip="Посмотреть обложку" xr:uid="{00000000-0004-0000-0000-000036020000}"/>
    <hyperlink ref="D914" r:id="rId538" tooltip="Посмотреть обложку" xr:uid="{00000000-0004-0000-0000-000037020000}"/>
    <hyperlink ref="D921" r:id="rId539" tooltip="Посмотреть обложку" xr:uid="{00000000-0004-0000-0000-000038020000}"/>
    <hyperlink ref="D920" r:id="rId540" tooltip="Посмотреть обложку" xr:uid="{00000000-0004-0000-0000-000039020000}"/>
    <hyperlink ref="D912" r:id="rId541" tooltip="Посмотреть обложку" xr:uid="{00000000-0004-0000-0000-00003A020000}"/>
    <hyperlink ref="D915" r:id="rId542" tooltip="Посмотреть обложку" xr:uid="{00000000-0004-0000-0000-00003B020000}"/>
    <hyperlink ref="D918" r:id="rId543" tooltip="Посмотреть обложку" xr:uid="{00000000-0004-0000-0000-00003C020000}"/>
    <hyperlink ref="D577" r:id="rId544" tooltip="Посмотреть обложку" xr:uid="{00000000-0004-0000-0000-00003D020000}"/>
    <hyperlink ref="D215" r:id="rId545" tooltip="Посмотреть обложку" xr:uid="{00000000-0004-0000-0000-00003E020000}"/>
    <hyperlink ref="D359" r:id="rId546" xr:uid="{00000000-0004-0000-0000-00003F020000}"/>
    <hyperlink ref="D349" r:id="rId547" xr:uid="{00000000-0004-0000-0000-000040020000}"/>
    <hyperlink ref="D354" r:id="rId548" xr:uid="{00000000-0004-0000-0000-000041020000}"/>
    <hyperlink ref="D350" r:id="rId549" xr:uid="{00000000-0004-0000-0000-000042020000}"/>
    <hyperlink ref="D347" r:id="rId550" xr:uid="{00000000-0004-0000-0000-000043020000}"/>
    <hyperlink ref="D346" r:id="rId551" xr:uid="{00000000-0004-0000-0000-000044020000}"/>
    <hyperlink ref="D351" r:id="rId552" xr:uid="{00000000-0004-0000-0000-000045020000}"/>
    <hyperlink ref="D12" r:id="rId553" tooltip="Посмотреть обложку" xr:uid="{00000000-0004-0000-0000-000046020000}"/>
    <hyperlink ref="D548" r:id="rId554" tooltip="Посмотреть обложку" xr:uid="{00000000-0004-0000-0000-000047020000}"/>
    <hyperlink ref="D457" r:id="rId555" tooltip="Посмотреть обложку" xr:uid="{00000000-0004-0000-0000-000048020000}"/>
    <hyperlink ref="D439" r:id="rId556" tooltip="просмотреть обложку" xr:uid="{00000000-0004-0000-0000-000049020000}"/>
    <hyperlink ref="D332" r:id="rId557" xr:uid="{00000000-0004-0000-0000-00004A020000}"/>
    <hyperlink ref="D331" r:id="rId558" xr:uid="{00000000-0004-0000-0000-00004B020000}"/>
    <hyperlink ref="D330" r:id="rId559" xr:uid="{00000000-0004-0000-0000-00004C020000}"/>
    <hyperlink ref="D214" r:id="rId560" tooltip="Посмотреть обложку" xr:uid="{00000000-0004-0000-0000-00004D020000}"/>
    <hyperlink ref="D16" r:id="rId561" xr:uid="{00000000-0004-0000-0000-00004E020000}"/>
    <hyperlink ref="D782" r:id="rId562" xr:uid="{00000000-0004-0000-0000-00004F020000}"/>
    <hyperlink ref="D763" r:id="rId563" xr:uid="{00000000-0004-0000-0000-000050020000}"/>
    <hyperlink ref="D247" r:id="rId564" xr:uid="{00000000-0004-0000-0000-000051020000}"/>
    <hyperlink ref="D245" r:id="rId565" xr:uid="{00000000-0004-0000-0000-000052020000}"/>
    <hyperlink ref="D244" r:id="rId566" xr:uid="{00000000-0004-0000-0000-000053020000}"/>
    <hyperlink ref="D243" r:id="rId567" xr:uid="{00000000-0004-0000-0000-000054020000}"/>
    <hyperlink ref="D242" r:id="rId568" xr:uid="{00000000-0004-0000-0000-000055020000}"/>
    <hyperlink ref="D246" r:id="rId569" xr:uid="{00000000-0004-0000-0000-000056020000}"/>
    <hyperlink ref="D896:D898" r:id="rId570" tooltip="Посмотреть обложку" display="Давайте дружить!" xr:uid="{00000000-0004-0000-0000-000057020000}"/>
    <hyperlink ref="D621" r:id="rId571" tooltip="Посмотреть" xr:uid="{00000000-0004-0000-0000-000058020000}"/>
    <hyperlink ref="D591" r:id="rId572" xr:uid="{00000000-0004-0000-0000-000059020000}"/>
    <hyperlink ref="D593" r:id="rId573" xr:uid="{00000000-0004-0000-0000-00005A020000}"/>
    <hyperlink ref="D617" r:id="rId574" tooltip="Посмотреть обложку" xr:uid="{00000000-0004-0000-0000-00005B020000}"/>
    <hyperlink ref="D674" r:id="rId575" tooltip="Посмотреть обложку" display="Prepositions of direction and place                                                                                      Предлоги направления и места 00059" xr:uid="{00000000-0004-0000-0000-00005C020000}"/>
    <hyperlink ref="D675" r:id="rId576" tooltip="Посмотреть обложку" display="Human body Тело человека 00051" xr:uid="{00000000-0004-0000-0000-00005D020000}"/>
    <hyperlink ref="D673" r:id="rId577" tooltip="Посмотреть обложку" display="Time and seasons Время и времена года 00050" xr:uid="{00000000-0004-0000-0000-00005E020000}"/>
    <hyperlink ref="D676" r:id="rId578" tooltip="Посмотреть обложку" display="Colours Цвета 00049" xr:uid="{00000000-0004-0000-0000-00005F020000}"/>
    <hyperlink ref="D706" r:id="rId579" xr:uid="{00000000-0004-0000-0000-000060020000}"/>
    <hyperlink ref="D704" r:id="rId580" tooltip="Посмотреть обложку" xr:uid="{00000000-0004-0000-0000-000061020000}"/>
    <hyperlink ref="D700" r:id="rId581" tooltip="Посмотреть обложку" xr:uid="{00000000-0004-0000-0000-000062020000}"/>
    <hyperlink ref="D709" r:id="rId582" xr:uid="{00000000-0004-0000-0000-000063020000}"/>
    <hyperlink ref="D251" r:id="rId583" tooltip="Посмотреть обложку" xr:uid="{00000000-0004-0000-0000-000064020000}"/>
    <hyperlink ref="D537" r:id="rId584" xr:uid="{00000000-0004-0000-0000-000065020000}"/>
    <hyperlink ref="D534" r:id="rId585" xr:uid="{00000000-0004-0000-0000-000066020000}"/>
    <hyperlink ref="D532" r:id="rId586" xr:uid="{00000000-0004-0000-0000-000067020000}"/>
    <hyperlink ref="D325" r:id="rId587" xr:uid="{00000000-0004-0000-0000-000068020000}"/>
    <hyperlink ref="D328" r:id="rId588" xr:uid="{00000000-0004-0000-0000-000069020000}"/>
    <hyperlink ref="D329" r:id="rId589" xr:uid="{00000000-0004-0000-0000-00006A020000}"/>
    <hyperlink ref="D431" r:id="rId590" tooltip="Посмотреть обложку" xr:uid="{00000000-0004-0000-0000-00006B020000}"/>
    <hyperlink ref="D265" r:id="rId591" tooltip="Посмотреть обложку" xr:uid="{00000000-0004-0000-0000-00006C020000}"/>
    <hyperlink ref="D264" r:id="rId592" tooltip="Посмотреть обложку" xr:uid="{00000000-0004-0000-0000-00006D020000}"/>
    <hyperlink ref="D326" r:id="rId593" xr:uid="{00000000-0004-0000-0000-00006E020000}"/>
    <hyperlink ref="D327" r:id="rId594" xr:uid="{00000000-0004-0000-0000-00006F020000}"/>
    <hyperlink ref="D352" r:id="rId595" xr:uid="{00000000-0004-0000-0000-000070020000}"/>
    <hyperlink ref="D353" r:id="rId596" xr:uid="{00000000-0004-0000-0000-000071020000}"/>
    <hyperlink ref="D358" r:id="rId597" xr:uid="{00000000-0004-0000-0000-000072020000}"/>
    <hyperlink ref="D357" r:id="rId598" xr:uid="{00000000-0004-0000-0000-000073020000}"/>
    <hyperlink ref="D355" r:id="rId599" xr:uid="{00000000-0004-0000-0000-000074020000}"/>
    <hyperlink ref="D212" r:id="rId600" tooltip="Посмотреть обложку" xr:uid="{00000000-0004-0000-0000-000075020000}"/>
    <hyperlink ref="D258" r:id="rId601" tooltip="Посмотреть обложку" xr:uid="{00000000-0004-0000-0000-000076020000}"/>
    <hyperlink ref="D256" r:id="rId602" tooltip="Посмотреть обложку" xr:uid="{00000000-0004-0000-0000-000077020000}"/>
    <hyperlink ref="D255" r:id="rId603" tooltip="Посмотреть обложку" xr:uid="{00000000-0004-0000-0000-000078020000}"/>
    <hyperlink ref="D254" r:id="rId604" tooltip="Посмотреть обложку" xr:uid="{00000000-0004-0000-0000-000079020000}"/>
    <hyperlink ref="D260" r:id="rId605" tooltip="Посмотреть обложку" xr:uid="{00000000-0004-0000-0000-00007A020000}"/>
    <hyperlink ref="D592" r:id="rId606" xr:uid="{00000000-0004-0000-0000-00007B020000}"/>
    <hyperlink ref="D738" r:id="rId607" xr:uid="{00000000-0004-0000-0000-00007C020000}"/>
    <hyperlink ref="D729" r:id="rId608" xr:uid="{00000000-0004-0000-0000-00007D020000}"/>
    <hyperlink ref="D728" r:id="rId609" xr:uid="{00000000-0004-0000-0000-00007E020000}"/>
    <hyperlink ref="D531" r:id="rId610" xr:uid="{00000000-0004-0000-0000-00007F020000}"/>
    <hyperlink ref="D528" r:id="rId611" xr:uid="{00000000-0004-0000-0000-000080020000}"/>
    <hyperlink ref="D523" r:id="rId612" xr:uid="{00000000-0004-0000-0000-000081020000}"/>
    <hyperlink ref="D711" r:id="rId613" tooltip="Посмотреть обложку" xr:uid="{00000000-0004-0000-0000-000082020000}"/>
    <hyperlink ref="D496" r:id="rId614" tooltip="Посмотреть обложку" xr:uid="{00000000-0004-0000-0000-000083020000}"/>
    <hyperlink ref="D492" r:id="rId615" tooltip="Посмотреть обложку" xr:uid="{00000000-0004-0000-0000-000084020000}"/>
    <hyperlink ref="D489" r:id="rId616" tooltip="Посмотреть обложку" xr:uid="{00000000-0004-0000-0000-000085020000}"/>
    <hyperlink ref="D480" r:id="rId617" tooltip="Посмотреть обложку" xr:uid="{00000000-0004-0000-0000-000086020000}"/>
    <hyperlink ref="D461" r:id="rId618" tooltip="Посмотреть обложку" xr:uid="{00000000-0004-0000-0000-000087020000}"/>
    <hyperlink ref="D564" r:id="rId619" tooltip="Посмотреть обложку" xr:uid="{00000000-0004-0000-0000-000088020000}"/>
    <hyperlink ref="D563" r:id="rId620" tooltip="Посмотреть обложку" xr:uid="{00000000-0004-0000-0000-000089020000}"/>
    <hyperlink ref="D653" r:id="rId621" tooltip="Посмотреть обложку" xr:uid="{00000000-0004-0000-0000-00008A020000}"/>
    <hyperlink ref="D663" r:id="rId622" tooltip="Посмотреть обложку" xr:uid="{00000000-0004-0000-0000-00008B020000}"/>
    <hyperlink ref="D668" r:id="rId623" tooltip="Посмотреть обложку" xr:uid="{00000000-0004-0000-0000-00008C020000}"/>
    <hyperlink ref="D686" r:id="rId624" display="Морфологический разбор местоимения/ 5-6 класс  00031" xr:uid="{00000000-0004-0000-0000-00008D020000}"/>
    <hyperlink ref="D687" r:id="rId625" display="Морфологический разбор наречия/ 5-6 класс  00032" xr:uid="{00000000-0004-0000-0000-00008E020000}"/>
    <hyperlink ref="D685" r:id="rId626" display="Морфологический разбор междометия/ 5-6 класс  00030" xr:uid="{00000000-0004-0000-0000-00008F020000}"/>
    <hyperlink ref="D688" r:id="rId627" display="Морфологический разбор предлога/ 5-6 класс  00034" xr:uid="{00000000-0004-0000-0000-000090020000}"/>
    <hyperlink ref="D689" r:id="rId628" display="Морфологический разбор причастия/ 5-6 класс  00035" xr:uid="{00000000-0004-0000-0000-000091020000}"/>
    <hyperlink ref="D691" r:id="rId629" xr:uid="{00000000-0004-0000-0000-000092020000}"/>
    <hyperlink ref="D692" r:id="rId630" xr:uid="{00000000-0004-0000-0000-000093020000}"/>
    <hyperlink ref="D690" r:id="rId631" xr:uid="{00000000-0004-0000-0000-000094020000}"/>
    <hyperlink ref="D683" r:id="rId632" display="Морфологический разбор имени существительного/ средняя школа  00044" xr:uid="{00000000-0004-0000-0000-000095020000}"/>
    <hyperlink ref="D682" r:id="rId633" xr:uid="{00000000-0004-0000-0000-000096020000}"/>
    <hyperlink ref="D680" r:id="rId634" tooltip="Посмотреть обложку" display="Морфологический разбор деепричастия/ 5-6 класс  00029" xr:uid="{00000000-0004-0000-0000-000097020000}"/>
    <hyperlink ref="D627" r:id="rId635" tooltip="Посмотреть обложку" xr:uid="{00000000-0004-0000-0000-000098020000}"/>
    <hyperlink ref="D628" r:id="rId636" tooltip="Посмотреть обложку" xr:uid="{00000000-0004-0000-0000-000099020000}"/>
    <hyperlink ref="D625" r:id="rId637" tooltip="Посмотреть обложку" xr:uid="{00000000-0004-0000-0000-00009A020000}"/>
    <hyperlink ref="D684" r:id="rId638" xr:uid="{00000000-0004-0000-0000-00009B020000}"/>
    <hyperlink ref="D681" r:id="rId639" display="Морфологический разбор имени прилагательного/ средняя школа  00033" xr:uid="{00000000-0004-0000-0000-00009C020000}"/>
    <hyperlink ref="D678" r:id="rId640" tooltip="Посмотреть обложку" display="Морфологический разбор глагола/ средняя школа  00043" xr:uid="{00000000-0004-0000-0000-00009D020000}"/>
    <hyperlink ref="D679" r:id="rId641" tooltip="Посмотреть обложку" xr:uid="{00000000-0004-0000-0000-00009E020000}"/>
    <hyperlink ref="D629" r:id="rId642" tooltip="Посмотреть обложку" xr:uid="{00000000-0004-0000-0000-00009F020000}"/>
    <hyperlink ref="D637" r:id="rId643" tooltip="Посмотреть обложку" xr:uid="{00000000-0004-0000-0000-0000A0020000}"/>
    <hyperlink ref="D648" r:id="rId644" tooltip="Посмотреть обложку" xr:uid="{00000000-0004-0000-0000-0000A1020000}"/>
    <hyperlink ref="D626" r:id="rId645" tooltip="Посмотреть обложку" xr:uid="{00000000-0004-0000-0000-0000A2020000}"/>
    <hyperlink ref="D642" r:id="rId646" tooltip="Посмотреть обложку" xr:uid="{00000000-0004-0000-0000-0000A3020000}"/>
    <hyperlink ref="D892" r:id="rId647" tooltip="Посмотреть обложку" xr:uid="{00000000-0004-0000-0000-0000A4020000}"/>
    <hyperlink ref="D887" r:id="rId648" tooltip="Посмотреть обложку" xr:uid="{00000000-0004-0000-0000-0000A5020000}"/>
    <hyperlink ref="D879" r:id="rId649" tooltip="Посмотреть обложку" xr:uid="{00000000-0004-0000-0000-0000A6020000}"/>
    <hyperlink ref="D857" r:id="rId650" tooltip="Посмотреть обложку" xr:uid="{00000000-0004-0000-0000-0000A7020000}"/>
    <hyperlink ref="D851" r:id="rId651" tooltip="Посмотреть обложку" xr:uid="{00000000-0004-0000-0000-0000A8020000}"/>
    <hyperlink ref="D847" r:id="rId652" tooltip="Посмотреть обложку" xr:uid="{00000000-0004-0000-0000-0000A9020000}"/>
    <hyperlink ref="D849" r:id="rId653" tooltip="Посмотреть обложку" xr:uid="{00000000-0004-0000-0000-0000AA020000}"/>
    <hyperlink ref="D848" r:id="rId654" tooltip="Посмотреть обложку" xr:uid="{00000000-0004-0000-0000-0000AB020000}"/>
    <hyperlink ref="D736" r:id="rId655" xr:uid="{00000000-0004-0000-0000-0000AC020000}"/>
    <hyperlink ref="D745" r:id="rId656" xr:uid="{00000000-0004-0000-0000-0000AD020000}"/>
    <hyperlink ref="D746" r:id="rId657" xr:uid="{00000000-0004-0000-0000-0000AE020000}"/>
    <hyperlink ref="D753" r:id="rId658" xr:uid="{00000000-0004-0000-0000-0000AF020000}"/>
    <hyperlink ref="D751" r:id="rId659" xr:uid="{00000000-0004-0000-0000-0000B0020000}"/>
    <hyperlink ref="D727" r:id="rId660" display="Анималс животные " xr:uid="{00000000-0004-0000-0000-0000B1020000}"/>
    <hyperlink ref="D752" r:id="rId661" xr:uid="{00000000-0004-0000-0000-0000B2020000}"/>
    <hyperlink ref="D737" r:id="rId662" xr:uid="{00000000-0004-0000-0000-0000B3020000}"/>
    <hyperlink ref="D731" r:id="rId663" xr:uid="{00000000-0004-0000-0000-0000B4020000}"/>
    <hyperlink ref="D784" r:id="rId664" xr:uid="{00000000-0004-0000-0000-0000B5020000}"/>
    <hyperlink ref="D407" r:id="rId665" tooltip="Посмотреть обложку" xr:uid="{00000000-0004-0000-0000-0000B6020000}"/>
    <hyperlink ref="D418" r:id="rId666" tooltip="Посмотреть обложку" xr:uid="{00000000-0004-0000-0000-0000B7020000}"/>
    <hyperlink ref="D410" r:id="rId667" tooltip="Посмотреть обложку" xr:uid="{00000000-0004-0000-0000-0000B8020000}"/>
    <hyperlink ref="D416" r:id="rId668" tooltip="Посмотреть обложку" xr:uid="{00000000-0004-0000-0000-0000B9020000}"/>
    <hyperlink ref="D422" r:id="rId669" tooltip="Посмотреть обложку" xr:uid="{00000000-0004-0000-0000-0000BA020000}"/>
    <hyperlink ref="D421" r:id="rId670" tooltip="Посмотреть обложку" xr:uid="{00000000-0004-0000-0000-0000BB020000}"/>
    <hyperlink ref="D953" r:id="rId671" tooltip="Посмотреть обложку" xr:uid="{00000000-0004-0000-0000-0000BC020000}"/>
    <hyperlink ref="D947" r:id="rId672" tooltip="Посмотреть обложку" xr:uid="{00000000-0004-0000-0000-0000BD020000}"/>
    <hyperlink ref="D699" r:id="rId673" tooltip="Посмотреть обложку" xr:uid="{00000000-0004-0000-0000-0000BE020000}"/>
    <hyperlink ref="D503" r:id="rId674" xr:uid="{00000000-0004-0000-0000-0000BF020000}"/>
    <hyperlink ref="D500" r:id="rId675" xr:uid="{00000000-0004-0000-0000-0000C0020000}"/>
    <hyperlink ref="D502" r:id="rId676" xr:uid="{00000000-0004-0000-0000-0000C1020000}"/>
    <hyperlink ref="D501" r:id="rId677" xr:uid="{00000000-0004-0000-0000-0000C2020000}"/>
    <hyperlink ref="D499" r:id="rId678" xr:uid="{00000000-0004-0000-0000-0000C3020000}"/>
    <hyperlink ref="D525" r:id="rId679" xr:uid="{00000000-0004-0000-0000-0000C4020000}"/>
    <hyperlink ref="D522" r:id="rId680" xr:uid="{00000000-0004-0000-0000-0000C5020000}"/>
    <hyperlink ref="D630" r:id="rId681" tooltip="Посмотреть обложку" xr:uid="{00000000-0004-0000-0000-0000C6020000}"/>
    <hyperlink ref="D638" r:id="rId682" tooltip="Посмотреть обложку" xr:uid="{00000000-0004-0000-0000-0000C7020000}"/>
    <hyperlink ref="D650" r:id="rId683" tooltip="Посмотреть обложку" xr:uid="{00000000-0004-0000-0000-0000C8020000}"/>
    <hyperlink ref="D669" r:id="rId684" tooltip="Посмотреть обложку" xr:uid="{00000000-0004-0000-0000-0000C9020000}"/>
    <hyperlink ref="D205" r:id="rId685" tooltip="Посмотреть обложку" xr:uid="{00000000-0004-0000-0000-0000CA020000}"/>
    <hyperlink ref="D203" r:id="rId686" tooltip="Посмотреть обложку" xr:uid="{00000000-0004-0000-0000-0000CB020000}"/>
    <hyperlink ref="D202" r:id="rId687" tooltip="Посмотреть обложку" xr:uid="{00000000-0004-0000-0000-0000CC020000}"/>
    <hyperlink ref="D201" r:id="rId688" tooltip="Посмотреть обложку" xr:uid="{00000000-0004-0000-0000-0000CD020000}"/>
    <hyperlink ref="D524" r:id="rId689" xr:uid="{00000000-0004-0000-0000-0000CE020000}"/>
    <hyperlink ref="D521" r:id="rId690" xr:uid="{00000000-0004-0000-0000-0000CF020000}"/>
    <hyperlink ref="D562" r:id="rId691" tooltip="Посмотреть обложку" xr:uid="{00000000-0004-0000-0000-0000D0020000}"/>
    <hyperlink ref="D549" r:id="rId692" tooltip="Посмотреть обложку" xr:uid="{00000000-0004-0000-0000-0000D1020000}"/>
    <hyperlink ref="D618" r:id="rId693" tooltip="Посмотреть обложку" xr:uid="{00000000-0004-0000-0000-0000D2020000}"/>
    <hyperlink ref="D216" r:id="rId694" tooltip="Посмотреть обложку" xr:uid="{00000000-0004-0000-0000-0000D3020000}"/>
    <hyperlink ref="D211" r:id="rId695" tooltip="Посмотреть обложку" xr:uid="{00000000-0004-0000-0000-0000D4020000}"/>
    <hyperlink ref="D705" r:id="rId696" tooltip="Посмотреть обложку" xr:uid="{00000000-0004-0000-0000-0000D5020000}"/>
    <hyperlink ref="D935" r:id="rId697" tooltip="Посмотреть обложку" xr:uid="{00000000-0004-0000-0000-0000D6020000}"/>
    <hyperlink ref="D934" r:id="rId698" tooltip="Посмотреть обложку" xr:uid="{00000000-0004-0000-0000-0000D7020000}"/>
    <hyperlink ref="D272" r:id="rId699" tooltip="Посмотреть обложку" xr:uid="{00000000-0004-0000-0000-0000D8020000}"/>
    <hyperlink ref="D766" r:id="rId700" xr:uid="{00000000-0004-0000-0000-0000D9020000}"/>
    <hyperlink ref="D724" r:id="rId701" xr:uid="{00000000-0004-0000-0000-0000DA020000}"/>
    <hyperlink ref="D317" r:id="rId702" xr:uid="{00000000-0004-0000-0000-0000DB020000}"/>
    <hyperlink ref="D323" r:id="rId703" xr:uid="{00000000-0004-0000-0000-0000DC020000}"/>
    <hyperlink ref="D324" r:id="rId704" xr:uid="{00000000-0004-0000-0000-0000DD020000}"/>
    <hyperlink ref="D321" r:id="rId705" xr:uid="{00000000-0004-0000-0000-0000DE020000}"/>
    <hyperlink ref="D923" r:id="rId706" tooltip="Посмотреть обложку" xr:uid="{00000000-0004-0000-0000-0000DF020000}"/>
    <hyperlink ref="D623" r:id="rId707" tooltip="Посмотреть обложку" xr:uid="{00000000-0004-0000-0000-0000E0020000}"/>
    <hyperlink ref="D655" r:id="rId708" tooltip="Посмотреть обложку" xr:uid="{00000000-0004-0000-0000-0000E1020000}"/>
    <hyperlink ref="D631" r:id="rId709" tooltip="Посмотреть обложку" xr:uid="{00000000-0004-0000-0000-0000E2020000}"/>
    <hyperlink ref="D951" r:id="rId710" tooltip="Посмотреть обложку" xr:uid="{00000000-0004-0000-0000-0000E3020000}"/>
    <hyperlink ref="D869" r:id="rId711" tooltip="Посмотреть обложку" xr:uid="{00000000-0004-0000-0000-0000E4020000}"/>
    <hyperlink ref="D574" r:id="rId712" tooltip="Посмотреть обложку" xr:uid="{00000000-0004-0000-0000-0000E5020000}"/>
    <hyperlink ref="D634" r:id="rId713" tooltip="Посмотреть обложку" xr:uid="{00000000-0004-0000-0000-0000E6020000}"/>
    <hyperlink ref="D654" r:id="rId714" tooltip="Посмотреть обложку" xr:uid="{00000000-0004-0000-0000-0000E7020000}"/>
    <hyperlink ref="D646" r:id="rId715" tooltip="Посмотреть обложку" xr:uid="{00000000-0004-0000-0000-0000E8020000}"/>
    <hyperlink ref="D207" r:id="rId716" tooltip="Посмотреть обложку" xr:uid="{00000000-0004-0000-0000-0000E9020000}"/>
    <hyperlink ref="D206" r:id="rId717" tooltip="Посмотреть обложку" xr:uid="{00000000-0004-0000-0000-0000EA020000}"/>
    <hyperlink ref="D204" r:id="rId718" tooltip="Посмотреть обложку" xr:uid="{00000000-0004-0000-0000-0000EB020000}"/>
    <hyperlink ref="D200" r:id="rId719" tooltip="Посмотреть обложку" xr:uid="{00000000-0004-0000-0000-0000EC020000}"/>
    <hyperlink ref="D723" r:id="rId720" xr:uid="{00000000-0004-0000-0000-0000ED020000}"/>
    <hyperlink ref="D722" r:id="rId721" xr:uid="{00000000-0004-0000-0000-0000EE020000}"/>
    <hyperlink ref="D717" r:id="rId722" tooltip="Посмотреть обложку" xr:uid="{00000000-0004-0000-0000-0000EF020000}"/>
    <hyperlink ref="D710" r:id="rId723" xr:uid="{00000000-0004-0000-0000-0000F0020000}"/>
    <hyperlink ref="D701" r:id="rId724" xr:uid="{00000000-0004-0000-0000-0000F1020000}"/>
    <hyperlink ref="D697" r:id="rId725" tooltip="Посмотреть обложку" xr:uid="{00000000-0004-0000-0000-0000F2020000}"/>
    <hyperlink ref="D659" r:id="rId726" tooltip="Посмотреть обложку" xr:uid="{00000000-0004-0000-0000-0000F3020000}"/>
    <hyperlink ref="D430" r:id="rId727" tooltip="Посмотреть обложку" xr:uid="{00000000-0004-0000-0000-0000F4020000}"/>
    <hyperlink ref="D551" r:id="rId728" tooltip="Посмотреть обложку" xr:uid="{00000000-0004-0000-0000-0000F5020000}"/>
    <hyperlink ref="D427" r:id="rId729" tooltip="Посмотреть обложку" xr:uid="{00000000-0004-0000-0000-0000F6020000}"/>
    <hyperlink ref="D473" r:id="rId730" tooltip="Посмотреть обложку" xr:uid="{00000000-0004-0000-0000-0000F7020000}"/>
    <hyperlink ref="D715" r:id="rId731" tooltip="Посмотреть обложку" xr:uid="{00000000-0004-0000-0000-0000F8020000}"/>
    <hyperlink ref="D508" r:id="rId732" xr:uid="{00000000-0004-0000-0000-0000F9020000}"/>
    <hyperlink ref="D513" r:id="rId733" xr:uid="{00000000-0004-0000-0000-0000FA020000}"/>
    <hyperlink ref="D514" r:id="rId734" xr:uid="{00000000-0004-0000-0000-0000FB020000}"/>
    <hyperlink ref="D505" r:id="rId735" xr:uid="{00000000-0004-0000-0000-0000FC020000}"/>
    <hyperlink ref="D506" r:id="rId736" xr:uid="{00000000-0004-0000-0000-0000FD020000}"/>
    <hyperlink ref="D512" r:id="rId737" xr:uid="{00000000-0004-0000-0000-0000FE020000}"/>
    <hyperlink ref="D509" r:id="rId738" xr:uid="{00000000-0004-0000-0000-0000FF020000}"/>
    <hyperlink ref="D507" r:id="rId739" xr:uid="{00000000-0004-0000-0000-000000030000}"/>
    <hyperlink ref="D876" r:id="rId740" tooltip="Посмотреть обложку" xr:uid="{00000000-0004-0000-0000-000001030000}"/>
    <hyperlink ref="D282" r:id="rId741" tooltip="Посмотреть обложку" xr:uid="{00000000-0004-0000-0000-000002030000}"/>
    <hyperlink ref="D283" r:id="rId742" tooltip="Посмотреть обложку" xr:uid="{00000000-0004-0000-0000-000003030000}"/>
    <hyperlink ref="D280" r:id="rId743" tooltip="Посмотреть обложку" xr:uid="{00000000-0004-0000-0000-000004030000}"/>
    <hyperlink ref="D278" r:id="rId744" tooltip="Посмотреть обложку" xr:uid="{00000000-0004-0000-0000-000005030000}"/>
    <hyperlink ref="D281" r:id="rId745" tooltip="Посмотреть обложку" xr:uid="{00000000-0004-0000-0000-000006030000}"/>
    <hyperlink ref="D640" r:id="rId746" tooltip="Посмотреть обложку" xr:uid="{00000000-0004-0000-0000-000007030000}"/>
    <hyperlink ref="D661" r:id="rId747" tooltip="Посмотреть обложку" xr:uid="{00000000-0004-0000-0000-000008030000}"/>
    <hyperlink ref="D845" r:id="rId748" tooltip="Посмотреть обложку" xr:uid="{00000000-0004-0000-0000-000009030000}"/>
    <hyperlink ref="D930" r:id="rId749" tooltip="Посмотреть обложку" xr:uid="{00000000-0004-0000-0000-00000A030000}"/>
    <hyperlink ref="D639" r:id="rId750" tooltip="Посмотреть обложку" xr:uid="{00000000-0004-0000-0000-00000B030000}"/>
    <hyperlink ref="D632" r:id="rId751" tooltip="Посмотреть обложку" xr:uid="{00000000-0004-0000-0000-00000C030000}"/>
    <hyperlink ref="D624" r:id="rId752" tooltip="Посмотреть обложку" xr:uid="{00000000-0004-0000-0000-00000D030000}"/>
    <hyperlink ref="D641" r:id="rId753" xr:uid="{00000000-0004-0000-0000-00000E030000}"/>
    <hyperlink ref="D662" r:id="rId754" tooltip="Посмотреть обложку" display="Транспорт" xr:uid="{00000000-0004-0000-0000-00000F030000}"/>
    <hyperlink ref="D708" r:id="rId755" xr:uid="{00000000-0004-0000-0000-000010030000}"/>
    <hyperlink ref="D860" r:id="rId756" tooltip="Посмотреть обложку" xr:uid="{00000000-0004-0000-0000-000011030000}"/>
    <hyperlink ref="D773" r:id="rId757" xr:uid="{00000000-0004-0000-0000-000012030000}"/>
    <hyperlink ref="D774" r:id="rId758" xr:uid="{00000000-0004-0000-0000-000013030000}"/>
    <hyperlink ref="D785" r:id="rId759" xr:uid="{00000000-0004-0000-0000-000014030000}"/>
    <hyperlink ref="D786" r:id="rId760" xr:uid="{00000000-0004-0000-0000-000015030000}"/>
    <hyperlink ref="D787" r:id="rId761" xr:uid="{00000000-0004-0000-0000-000016030000}"/>
    <hyperlink ref="D788" r:id="rId762" xr:uid="{00000000-0004-0000-0000-000017030000}"/>
    <hyperlink ref="D789" r:id="rId763" xr:uid="{00000000-0004-0000-0000-000018030000}"/>
    <hyperlink ref="D511" r:id="rId764" xr:uid="{00000000-0004-0000-0000-000019030000}"/>
    <hyperlink ref="D14" r:id="rId765" tooltip="Посмотреть обложку" xr:uid="{00000000-0004-0000-0000-00001A030000}"/>
    <hyperlink ref="D13" r:id="rId766" tooltip="Посмотреть обложку" xr:uid="{00000000-0004-0000-0000-00001B030000}"/>
    <hyperlink ref="D566" r:id="rId767" tooltip="Посмотреть обложку" xr:uid="{00000000-0004-0000-0000-00001C030000}"/>
    <hyperlink ref="D567" r:id="rId768" tooltip="Посмотреть обложку" xr:uid="{00000000-0004-0000-0000-00001D030000}"/>
    <hyperlink ref="D556" r:id="rId769" tooltip="Посмотреть обложку" xr:uid="{00000000-0004-0000-0000-00001E030000}"/>
    <hyperlink ref="D942" r:id="rId770" tooltip="Посмотреть обложку" xr:uid="{00000000-0004-0000-0000-00001F030000}"/>
    <hyperlink ref="D944" r:id="rId771" tooltip="Посмотреть обложку" xr:uid="{00000000-0004-0000-0000-000020030000}"/>
    <hyperlink ref="D945" r:id="rId772" tooltip="Посмотреть обложку" xr:uid="{00000000-0004-0000-0000-000021030000}"/>
    <hyperlink ref="D622" r:id="rId773" tooltip="Посмотреть обложку" xr:uid="{00000000-0004-0000-0000-000022030000}"/>
    <hyperlink ref="D839" r:id="rId774" tooltip="Посмотреть обложку" xr:uid="{00000000-0004-0000-0000-000023030000}"/>
    <hyperlink ref="D835" r:id="rId775" tooltip="Посмотреть обложку" xr:uid="{00000000-0004-0000-0000-000024030000}"/>
    <hyperlink ref="D844" r:id="rId776" tooltip="Посмотреть обложку" xr:uid="{00000000-0004-0000-0000-000025030000}"/>
    <hyperlink ref="D832" r:id="rId777" tooltip="Посмотреть обложку" xr:uid="{00000000-0004-0000-0000-000026030000}"/>
    <hyperlink ref="D843" r:id="rId778" tooltip="Посмотреть обложку" xr:uid="{00000000-0004-0000-0000-000027030000}"/>
    <hyperlink ref="D836" r:id="rId779" tooltip="Посмотреть обложку" xr:uid="{00000000-0004-0000-0000-000028030000}"/>
    <hyperlink ref="D824" r:id="rId780" tooltip="Посмотреть обложку" xr:uid="{00000000-0004-0000-0000-000029030000}"/>
    <hyperlink ref="D814" r:id="rId781" tooltip="Посмотреть обложку" xr:uid="{00000000-0004-0000-0000-00002A030000}"/>
    <hyperlink ref="D842" r:id="rId782" tooltip="Посмотреть обложку" xr:uid="{00000000-0004-0000-0000-00002B030000}"/>
    <hyperlink ref="D834" r:id="rId783" tooltip="Посмотреть обложку" xr:uid="{00000000-0004-0000-0000-00002C030000}"/>
    <hyperlink ref="D902" r:id="rId784" tooltip="Посмотреть обложку" xr:uid="{00000000-0004-0000-0000-00002D030000}"/>
    <hyperlink ref="D903" r:id="rId785" tooltip="Посмотреть обложку" xr:uid="{00000000-0004-0000-0000-00002E030000}"/>
    <hyperlink ref="D815" r:id="rId786" tooltip="Посмотреть обложку" xr:uid="{00000000-0004-0000-0000-00002F030000}"/>
    <hyperlink ref="D568" r:id="rId787" tooltip="Посмотреть обложку" xr:uid="{00000000-0004-0000-0000-000030030000}"/>
    <hyperlink ref="D11" r:id="rId788" tooltip="Посмотреть обложку" xr:uid="{00000000-0004-0000-0000-000031030000}"/>
    <hyperlink ref="D702" r:id="rId789" tooltip="Посмотреть обложку" xr:uid="{00000000-0004-0000-0000-000032030000}"/>
    <hyperlink ref="D696" r:id="rId790" tooltip="Посмотреть обложку" xr:uid="{00000000-0004-0000-0000-000033030000}"/>
    <hyperlink ref="D859" r:id="rId791" tooltip="Посмотреть обложку" xr:uid="{00000000-0004-0000-0000-000034030000}"/>
    <hyperlink ref="D816" r:id="rId792" tooltip="Посмотреть обложку" xr:uid="{00000000-0004-0000-0000-000035030000}"/>
    <hyperlink ref="D872" r:id="rId793" tooltip="Посмотреть обложку" xr:uid="{00000000-0004-0000-0000-000036030000}"/>
    <hyperlink ref="D635" r:id="rId794" tooltip="Посмотреть обложку" xr:uid="{00000000-0004-0000-0000-000037030000}"/>
    <hyperlink ref="D670" r:id="rId795" tooltip="Посмотреть обложку" xr:uid="{00000000-0004-0000-0000-000038030000}"/>
    <hyperlink ref="D666" r:id="rId796" tooltip="Посмотреть обложку" xr:uid="{00000000-0004-0000-0000-000039030000}"/>
    <hyperlink ref="D707" r:id="rId797" xr:uid="{00000000-0004-0000-0000-00003A030000}"/>
    <hyperlink ref="D714" r:id="rId798" tooltip="Посмотреть обложку" xr:uid="{00000000-0004-0000-0000-00003B030000}"/>
    <hyperlink ref="D475" r:id="rId799" tooltip="Посмотреть обложку" xr:uid="{00000000-0004-0000-0000-00003C030000}"/>
    <hyperlink ref="D901" r:id="rId800" tooltip="Посмотреть обложку" xr:uid="{00000000-0004-0000-0000-00003D030000}"/>
    <hyperlink ref="D764" r:id="rId801" xr:uid="{00000000-0004-0000-0000-00003E030000}"/>
    <hyperlink ref="D776" r:id="rId802" xr:uid="{00000000-0004-0000-0000-00003F030000}"/>
    <hyperlink ref="D904" r:id="rId803" tooltip="Посмотреть обложку" xr:uid="{00000000-0004-0000-0000-000040030000}"/>
    <hyperlink ref="D772" r:id="rId804" xr:uid="{00000000-0004-0000-0000-000041030000}"/>
    <hyperlink ref="D864" r:id="rId805" tooltip="Посмотреть обложку" xr:uid="{00000000-0004-0000-0000-000042030000}"/>
    <hyperlink ref="D938" r:id="rId806" tooltip="Посмотреть обложку" xr:uid="{00000000-0004-0000-0000-000043030000}"/>
    <hyperlink ref="D658" r:id="rId807" tooltip="Посмотреть обложку" xr:uid="{00000000-0004-0000-0000-000044030000}"/>
    <hyperlink ref="D651" r:id="rId808" tooltip="Посмотреть обложку" xr:uid="{00000000-0004-0000-0000-000045030000}"/>
    <hyperlink ref="D667" r:id="rId809" tooltip="Посмотреть обложку" xr:uid="{00000000-0004-0000-0000-000046030000}"/>
    <hyperlink ref="D665" r:id="rId810" tooltip="Посмотреть обложку" xr:uid="{00000000-0004-0000-0000-000047030000}"/>
    <hyperlink ref="D664" r:id="rId811" tooltip="Посмотреть обложку" xr:uid="{00000000-0004-0000-0000-000048030000}"/>
    <hyperlink ref="D779" r:id="rId812" xr:uid="{00000000-0004-0000-0000-000049030000}"/>
    <hyperlink ref="D781" r:id="rId813" xr:uid="{00000000-0004-0000-0000-00004A030000}"/>
    <hyperlink ref="D636" r:id="rId814" xr:uid="{00000000-0004-0000-0000-00004B030000}"/>
    <hyperlink ref="D643" r:id="rId815" xr:uid="{00000000-0004-0000-0000-00004C030000}"/>
    <hyperlink ref="D652" r:id="rId816" tooltip="Посмотреть обложку" xr:uid="{00000000-0004-0000-0000-00004D030000}"/>
    <hyperlink ref="D703" r:id="rId817" tooltip="Посмотреть обложку" xr:uid="{00000000-0004-0000-0000-00004E030000}"/>
    <hyperlink ref="D695" r:id="rId818" tooltip="Посмотреть обложку" xr:uid="{00000000-0004-0000-0000-00004F030000}"/>
    <hyperlink ref="D931" r:id="rId819" tooltip="Посмотреть обложку" xr:uid="{00000000-0004-0000-0000-000050030000}"/>
    <hyperlink ref="D874" r:id="rId820" tooltip="Посмотреть обложку" xr:uid="{00000000-0004-0000-0000-000051030000}"/>
    <hyperlink ref="D867" r:id="rId821" tooltip="Посмотреть обложку" xr:uid="{00000000-0004-0000-0000-000052030000}"/>
    <hyperlink ref="D762" r:id="rId822" xr:uid="{00000000-0004-0000-0000-000053030000}"/>
    <hyperlink ref="D510" r:id="rId823" xr:uid="{00000000-0004-0000-0000-000054030000}"/>
    <hyperlink ref="D943" r:id="rId824" tooltip="Посмотреть обложку" xr:uid="{00000000-0004-0000-0000-000055030000}"/>
    <hyperlink ref="D873" r:id="rId825" tooltip="Посмотреть обложку" xr:uid="{00000000-0004-0000-0000-000056030000}"/>
    <hyperlink ref="D937" r:id="rId826" tooltip="Посмотреть обложку" xr:uid="{00000000-0004-0000-0000-000057030000}"/>
    <hyperlink ref="D952" r:id="rId827" tooltip="Посмотреть обложку" xr:uid="{00000000-0004-0000-0000-000058030000}"/>
    <hyperlink ref="D948" r:id="rId828" tooltip="Посмотреть обложку" xr:uid="{00000000-0004-0000-0000-000059030000}"/>
    <hyperlink ref="D940" r:id="rId829" tooltip="Посмотреть обложку" xr:uid="{00000000-0004-0000-0000-00005A030000}"/>
    <hyperlink ref="D15" r:id="rId830" tooltip="Посмотреть обложку" xr:uid="{00000000-0004-0000-0000-00005B030000}"/>
    <hyperlink ref="D933" r:id="rId831" tooltip="Посмотреть обложку" xr:uid="{00000000-0004-0000-0000-00005C030000}"/>
    <hyperlink ref="D932" r:id="rId832" tooltip="Посмотреть обложку" xr:uid="{00000000-0004-0000-0000-00005D030000}"/>
    <hyperlink ref="D87" r:id="rId833" xr:uid="{00000000-0004-0000-0000-000061030000}"/>
    <hyperlink ref="D94" r:id="rId834" xr:uid="{00000000-0004-0000-0000-000062030000}"/>
    <hyperlink ref="D100" r:id="rId835" xr:uid="{00000000-0004-0000-0000-000063030000}"/>
    <hyperlink ref="D99" r:id="rId836" xr:uid="{00000000-0004-0000-0000-000064030000}"/>
    <hyperlink ref="D117" r:id="rId837" xr:uid="{00000000-0004-0000-0000-000065030000}"/>
    <hyperlink ref="D111" r:id="rId838" xr:uid="{00000000-0004-0000-0000-000066030000}"/>
    <hyperlink ref="D249" r:id="rId839" xr:uid="{00000000-0004-0000-0000-000067030000}"/>
    <hyperlink ref="D128" r:id="rId840" xr:uid="{00000000-0004-0000-0000-000068030000}"/>
    <hyperlink ref="D129" r:id="rId841" xr:uid="{00000000-0004-0000-0000-000069030000}"/>
    <hyperlink ref="D131" r:id="rId842" xr:uid="{00000000-0004-0000-0000-00006A030000}"/>
    <hyperlink ref="D132" r:id="rId843" xr:uid="{00000000-0004-0000-0000-00006B030000}"/>
    <hyperlink ref="D133" r:id="rId844" xr:uid="{00000000-0004-0000-0000-00006C030000}"/>
    <hyperlink ref="D155" r:id="rId845" xr:uid="{00000000-0004-0000-0000-00006D030000}"/>
    <hyperlink ref="D154" r:id="rId846" xr:uid="{00000000-0004-0000-0000-00006E030000}"/>
    <hyperlink ref="D153" r:id="rId847" xr:uid="{00000000-0004-0000-0000-00006F030000}"/>
    <hyperlink ref="D148" r:id="rId848" xr:uid="{00000000-0004-0000-0000-000070030000}"/>
    <hyperlink ref="D149" r:id="rId849" xr:uid="{00000000-0004-0000-0000-000071030000}"/>
    <hyperlink ref="D150" r:id="rId850" xr:uid="{00000000-0004-0000-0000-000072030000}"/>
    <hyperlink ref="D151" r:id="rId851" xr:uid="{00000000-0004-0000-0000-000073030000}"/>
    <hyperlink ref="D645" r:id="rId852" xr:uid="{00000000-0004-0000-0000-000074030000}"/>
    <hyperlink ref="D871" r:id="rId853" xr:uid="{00000000-0004-0000-0000-000075030000}"/>
    <hyperlink ref="D517" r:id="rId854" xr:uid="{00000000-0004-0000-0000-000076030000}"/>
    <hyperlink ref="D46" r:id="rId855" xr:uid="{00000000-0004-0000-0000-000077030000}"/>
    <hyperlink ref="D45" r:id="rId856" xr:uid="{00000000-0004-0000-0000-000078030000}"/>
    <hyperlink ref="D143" r:id="rId857" xr:uid="{00000000-0004-0000-0000-000079030000}"/>
    <hyperlink ref="D138" r:id="rId858" xr:uid="{00000000-0004-0000-0000-00007A030000}"/>
    <hyperlink ref="D137" r:id="rId859" xr:uid="{00000000-0004-0000-0000-00007B030000}"/>
    <hyperlink ref="D136" r:id="rId860" xr:uid="{00000000-0004-0000-0000-00007C030000}"/>
    <hyperlink ref="D126" r:id="rId861" xr:uid="{00000000-0004-0000-0000-00007D030000}"/>
    <hyperlink ref="D125" r:id="rId862" xr:uid="{00000000-0004-0000-0000-00007E030000}"/>
    <hyperlink ref="D124" r:id="rId863" xr:uid="{00000000-0004-0000-0000-00007F030000}"/>
    <hyperlink ref="D141" r:id="rId864" xr:uid="{00000000-0004-0000-0000-000080030000}"/>
    <hyperlink ref="D145" r:id="rId865" xr:uid="{00000000-0004-0000-0000-000081030000}"/>
    <hyperlink ref="D146" r:id="rId866" xr:uid="{00000000-0004-0000-0000-000082030000}"/>
    <hyperlink ref="D193" r:id="rId867" xr:uid="{00000000-0004-0000-0000-000083030000}"/>
    <hyperlink ref="D248" r:id="rId868" xr:uid="{00000000-0004-0000-0000-000084030000}"/>
    <hyperlink ref="D273" r:id="rId869" xr:uid="{00000000-0004-0000-0000-000085030000}"/>
    <hyperlink ref="D210" r:id="rId870" xr:uid="{00000000-0004-0000-0000-000086030000}"/>
    <hyperlink ref="D213" r:id="rId871" xr:uid="{00000000-0004-0000-0000-000087030000}"/>
    <hyperlink ref="D320" r:id="rId872" xr:uid="{00000000-0004-0000-0000-000088030000}"/>
    <hyperlink ref="D322" r:id="rId873" xr:uid="{00000000-0004-0000-0000-000089030000}"/>
    <hyperlink ref="D598" r:id="rId874" xr:uid="{00000000-0004-0000-0000-00008A030000}"/>
    <hyperlink ref="D725" r:id="rId875" xr:uid="{00000000-0004-0000-0000-00008B030000}"/>
    <hyperlink ref="D822" r:id="rId876" xr:uid="{00000000-0004-0000-0000-00008C030000}"/>
    <hyperlink ref="D896" r:id="rId877" tooltip="Посмотреть обложку" xr:uid="{00000000-0004-0000-0000-00008D030000}"/>
    <hyperlink ref="D908" r:id="rId878" xr:uid="{00000000-0004-0000-0000-00008E030000}"/>
    <hyperlink ref="D909" r:id="rId879" xr:uid="{00000000-0004-0000-0000-00008F030000}"/>
    <hyperlink ref="D18" r:id="rId880" xr:uid="{00000000-0004-0000-0000-000090030000}"/>
    <hyperlink ref="D950" r:id="rId881" xr:uid="{00000000-0004-0000-0000-000091030000}"/>
    <hyperlink ref="D981" r:id="rId882" xr:uid="{00000000-0004-0000-0000-000092030000}"/>
    <hyperlink ref="D297" r:id="rId883" xr:uid="{00000000-0004-0000-0000-000093030000}"/>
    <hyperlink ref="D309" r:id="rId884" xr:uid="{00000000-0004-0000-0000-000094030000}"/>
    <hyperlink ref="D308" r:id="rId885" xr:uid="{00000000-0004-0000-0000-000095030000}"/>
    <hyperlink ref="D301" r:id="rId886" xr:uid="{00000000-0004-0000-0000-000096030000}"/>
    <hyperlink ref="D311" r:id="rId887" display="Тиргёнок" xr:uid="{00000000-0004-0000-0000-000097030000}"/>
    <hyperlink ref="D51" r:id="rId888" xr:uid="{00000000-0004-0000-0000-000098030000}"/>
    <hyperlink ref="D50" r:id="rId889" xr:uid="{00000000-0004-0000-0000-000099030000}"/>
    <hyperlink ref="D49" r:id="rId890" xr:uid="{00000000-0004-0000-0000-00009A030000}"/>
    <hyperlink ref="D48" r:id="rId891" xr:uid="{00000000-0004-0000-0000-00009B030000}"/>
    <hyperlink ref="D392" r:id="rId892" xr:uid="{00000000-0004-0000-0000-00009C030000}"/>
    <hyperlink ref="D498" r:id="rId893" xr:uid="{00000000-0004-0000-0000-0000A0030000}"/>
    <hyperlink ref="D865" r:id="rId894" xr:uid="{00000000-0004-0000-0000-0000A1030000}"/>
    <hyperlink ref="D444" r:id="rId895" xr:uid="{00000000-0004-0000-0000-0000A2030000}"/>
    <hyperlink ref="D861" r:id="rId896" xr:uid="{00000000-0004-0000-0000-0000A3030000}"/>
    <hyperlink ref="D458" r:id="rId897" xr:uid="{00000000-0004-0000-0000-0000A4030000}"/>
    <hyperlink ref="D35" r:id="rId898" xr:uid="{00000000-0004-0000-0000-0000A5030000}"/>
    <hyperlink ref="D40" r:id="rId899" xr:uid="{00000000-0004-0000-0000-0000A6030000}"/>
    <hyperlink ref="D32" r:id="rId900" xr:uid="{00000000-0004-0000-0000-0000A7030000}"/>
    <hyperlink ref="D33" r:id="rId901" xr:uid="{00000000-0004-0000-0000-0000A8030000}"/>
    <hyperlink ref="D174" r:id="rId902" xr:uid="{00000000-0004-0000-0000-0000A9030000}"/>
    <hyperlink ref="D257" r:id="rId903" xr:uid="{00000000-0004-0000-0000-0000AA030000}"/>
    <hyperlink ref="D778" r:id="rId904" xr:uid="{00000000-0004-0000-0000-0000AB030000}"/>
    <hyperlink ref="D862" r:id="rId905" xr:uid="{00000000-0004-0000-0000-0000AC030000}"/>
    <hyperlink ref="D179" r:id="rId906" xr:uid="{00000000-0004-0000-0000-0000AD030000}"/>
    <hyperlink ref="D925" r:id="rId907" tooltip="Посмотреть обложку" xr:uid="{00000000-0004-0000-0000-0000AE030000}"/>
    <hyperlink ref="D929" r:id="rId908" xr:uid="{00000000-0004-0000-0000-0000AF030000}"/>
    <hyperlink ref="D927" r:id="rId909" tooltip="Посмотреть обложку" xr:uid="{00000000-0004-0000-0000-0000B0030000}"/>
    <hyperlink ref="D926" r:id="rId910" tooltip="Посмотреть обложку" xr:uid="{00000000-0004-0000-0000-0000B1030000}"/>
    <hyperlink ref="D924" r:id="rId911" tooltip="Посмотреть обложку" xr:uid="{00000000-0004-0000-0000-0000B2030000}"/>
    <hyperlink ref="D928" r:id="rId912" tooltip="Посмотреть обложку" xr:uid="{00000000-0004-0000-0000-0000B3030000}"/>
    <hyperlink ref="D939" r:id="rId913" xr:uid="{00000000-0004-0000-0000-0000B4030000}"/>
    <hyperlink ref="D994" r:id="rId914" tooltip="Посмотреть обложку" xr:uid="{00000000-0004-0000-0000-0000B5030000}"/>
    <hyperlink ref="D992" r:id="rId915" tooltip="Посмотреть обложку" xr:uid="{00000000-0004-0000-0000-0000B6030000}"/>
    <hyperlink ref="D993" r:id="rId916" tooltip="Посмотреть обложку" xr:uid="{00000000-0004-0000-0000-0000B7030000}"/>
    <hyperlink ref="D995" r:id="rId917" tooltip="Посмотреть обложку" xr:uid="{00000000-0004-0000-0000-0000B8030000}"/>
    <hyperlink ref="D1014" r:id="rId918" tooltip="Посмотреть обложку" xr:uid="{00000000-0004-0000-0000-0000B9030000}"/>
    <hyperlink ref="D1013" r:id="rId919" tooltip="Посмотреть обложку" xr:uid="{00000000-0004-0000-0000-0000BA030000}"/>
    <hyperlink ref="D1015" r:id="rId920" tooltip="Посмотреть обложку" xr:uid="{00000000-0004-0000-0000-0000BB030000}"/>
    <hyperlink ref="D230" r:id="rId921" xr:uid="{00000000-0004-0000-0000-0000BC030000}"/>
  </hyperlinks>
  <pageMargins left="0.7" right="0.7" top="0.75" bottom="0.75" header="0.3" footer="0.3"/>
  <pageSetup paperSize="9" scale="39" orientation="portrait" horizontalDpi="300" r:id="rId922"/>
  <rowBreaks count="1" manualBreakCount="1">
    <brk id="89" max="12" man="1"/>
  </rowBreaks>
  <drawing r:id="rId9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Лист1</vt:lpstr>
      <vt:lpstr>APPL_BD</vt:lpstr>
      <vt:lpstr>kart_CT</vt:lpstr>
      <vt:lpstr>kartotki</vt:lpstr>
      <vt:lpstr>P_BD</vt:lpstr>
      <vt:lpstr>Pen0</vt:lpstr>
      <vt:lpstr>R_BD</vt:lpstr>
      <vt:lpstr>Smile_CT</vt:lpstr>
      <vt:lpstr>Smile_FK</vt:lpstr>
      <vt:lpstr>Star_CT</vt:lpstr>
      <vt:lpstr>Star0</vt:lpstr>
      <vt:lpstr>TB_CHITAEM</vt:lpstr>
      <vt:lpstr>TK_A4</vt:lpstr>
      <vt:lpstr>TK_A5</vt:lpstr>
      <vt:lpstr>ZV_BD</vt:lpstr>
      <vt:lpstr>Лист1!Область_печати</vt:lpstr>
    </vt:vector>
  </TitlesOfParts>
  <Company>MyHome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Настенька</dc:creator>
  <cp:lastModifiedBy>Antonina Hrustaleva</cp:lastModifiedBy>
  <dcterms:created xsi:type="dcterms:W3CDTF">2022-08-19T07:20:23Z</dcterms:created>
  <dcterms:modified xsi:type="dcterms:W3CDTF">2026-05-31T08:58:44Z</dcterms:modified>
</cp:coreProperties>
</file>