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2" tabRatio="0" activeTab="0"/>
  </bookViews>
  <sheets>
    <sheet name="Sheet1" sheetId="1" r:id="rId1"/>
  </sheets>
  <definedNames>
    <definedName name="_xlnm._FilterDatabase" localSheetId="0" hidden="1">'Sheet1'!$A$2:$O$1407</definedName>
  </definedNames>
  <calcPr fullCalcOnLoad="1" refMode="R1C1"/>
</workbook>
</file>

<file path=xl/sharedStrings.xml><?xml version="1.0" encoding="utf-8"?>
<sst xmlns="http://schemas.openxmlformats.org/spreadsheetml/2006/main" count="8265" uniqueCount="4967">
  <si>
    <t>ГЛАВНЫЙ ОФИС: 129626, Москва, пр-т Мира, д.104, тел./ факс: (495) 212-06-07</t>
  </si>
  <si>
    <t>Прайс КТС-ПРО</t>
  </si>
  <si>
    <t>КодТовара</t>
  </si>
  <si>
    <t>New</t>
  </si>
  <si>
    <t>СсылкаФото</t>
  </si>
  <si>
    <t>Артикул</t>
  </si>
  <si>
    <t>Описание</t>
  </si>
  <si>
    <t>Штрих-код</t>
  </si>
  <si>
    <t>Страна</t>
  </si>
  <si>
    <t>Ст. уп.</t>
  </si>
  <si>
    <t>ст. мини</t>
  </si>
  <si>
    <t>Аннотация</t>
  </si>
  <si>
    <t>НДС</t>
  </si>
  <si>
    <t>Цена</t>
  </si>
  <si>
    <t>Заказ</t>
  </si>
  <si>
    <t>Остаток</t>
  </si>
  <si>
    <t>Резерв</t>
  </si>
  <si>
    <t>АппликА</t>
  </si>
  <si>
    <t>АЛЬБОМЫ ДЛЯ РИСОВАНИЯ, ЧЕРЧЕНИЯ, ПАПКИ для АКВАРЕЛИ</t>
  </si>
  <si>
    <t>АЛЬБОМЫ ДЛЯ РИСОВАНИЯ НА ГРЕБНЕ</t>
  </si>
  <si>
    <t>С0224</t>
  </si>
  <si>
    <t xml:space="preserve">     Альбом для рисования гребень 20 листов, обложка  мелованный картон.</t>
  </si>
  <si>
    <t xml:space="preserve"> </t>
  </si>
  <si>
    <t>Россия</t>
  </si>
  <si>
    <t>Альбом для рисования, 20 листов,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металлическая евроспираль.</t>
  </si>
  <si>
    <t>78903</t>
  </si>
  <si>
    <t>С0224-51</t>
  </si>
  <si>
    <t>Альбом 20л. на гребне, мел.цв.обл."Ежик"</t>
  </si>
  <si>
    <t>4630097992450</t>
  </si>
  <si>
    <t>С0225</t>
  </si>
  <si>
    <t xml:space="preserve">     Альбом для рисования гребень 40 листов, обложка - мелованный картон</t>
  </si>
  <si>
    <t>Альбом для рисования, 40 листов,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металлическая евроспираль.</t>
  </si>
  <si>
    <t>81824</t>
  </si>
  <si>
    <t>С0225-75</t>
  </si>
  <si>
    <t>Альбом 40л. на гребне, мелов. цв.обл."Роза"</t>
  </si>
  <si>
    <t>4610121832006</t>
  </si>
  <si>
    <t>С0269</t>
  </si>
  <si>
    <t xml:space="preserve">     Альбом для рисования гребень 40 листов, обложка  блестки.</t>
  </si>
  <si>
    <t>Альбом для рисования, 40 листов, формат А4, размер 285 х 200 мм, плотность 100 гр/м2. Внутренний блок - высококачественная офсетная бумага. Обложка - мелованный картон, полноцветная печать с лакированием блёстками. Крепление - металлическая евроспираль.</t>
  </si>
  <si>
    <t>81264</t>
  </si>
  <si>
    <t>С0269-49</t>
  </si>
  <si>
    <t>Альбом 40л. на гребне, мел.цв.обл.,блестки "Лофт"</t>
  </si>
  <si>
    <t>4610121829396</t>
  </si>
  <si>
    <t>С0680</t>
  </si>
  <si>
    <t xml:space="preserve">     Альбом для рисования гребень 32 листа, обложка  мелованный картон.</t>
  </si>
  <si>
    <t>Альбом для рисования, 32 листа,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металлическая евроспираль.</t>
  </si>
  <si>
    <t>75403</t>
  </si>
  <si>
    <t>С0680-48</t>
  </si>
  <si>
    <t>Альбом 32л. на гребне цв.мел.обл."Рисунок авто"</t>
  </si>
  <si>
    <t>4630072221186</t>
  </si>
  <si>
    <t>79142</t>
  </si>
  <si>
    <t>С0680-54</t>
  </si>
  <si>
    <t>Альбом 32л. на гребне цв.мел.обл."Тропический микс"</t>
  </si>
  <si>
    <t>4610121804256</t>
  </si>
  <si>
    <t>75454</t>
  </si>
  <si>
    <t>С0680-49</t>
  </si>
  <si>
    <t>Альбом 32л. на гребне цв.мел.обл."Яркие горошины"</t>
  </si>
  <si>
    <t>4630072221193</t>
  </si>
  <si>
    <t>С0526</t>
  </si>
  <si>
    <t xml:space="preserve">     Альбом для рисования гребень 20 листов, обложка  блестки.</t>
  </si>
  <si>
    <t>82092</t>
  </si>
  <si>
    <t>С0526-45</t>
  </si>
  <si>
    <t>Альбом 20л. на гребне, мел.цв.обл.,блестки "Зайки милашки"</t>
  </si>
  <si>
    <t>4610121833188</t>
  </si>
  <si>
    <t xml:space="preserve">Альбом для рисования 20 листов. Формат А4. Размер 285 х 200 мм. Внутренний блок - высококачественная, офсетная бумага. Плотность 100 гр/м2. Обложка - мелованный картон, полноцветная печать с лакированием блестками. Крепление блока и обложки металлической </t>
  </si>
  <si>
    <t>82086</t>
  </si>
  <si>
    <t>С0526-46</t>
  </si>
  <si>
    <t>Альбом 20л. на гребне, мел.цв.обл.,блестки "Ленивец"</t>
  </si>
  <si>
    <t>4610121833195</t>
  </si>
  <si>
    <t>С4586</t>
  </si>
  <si>
    <t xml:space="preserve">     Альбом для рисования гребень 24 листа, обложка  мелованный картон.</t>
  </si>
  <si>
    <t>82425</t>
  </si>
  <si>
    <t>С4586-08</t>
  </si>
  <si>
    <t>Альбом 24л. на гребне, мел.цв.обл. "Акварельные цветы"</t>
  </si>
  <si>
    <t>4610121837797</t>
  </si>
  <si>
    <t>Альбом для рисования, 24 листа,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металлическая евроспираль.</t>
  </si>
  <si>
    <t>С3215</t>
  </si>
  <si>
    <t xml:space="preserve">     Альбом для рисования гребень А3, 24 листа,</t>
  </si>
  <si>
    <t>73190</t>
  </si>
  <si>
    <t>С3215-02</t>
  </si>
  <si>
    <t>Альбом для рисования на гребне 24л. А3 "Город"</t>
  </si>
  <si>
    <t>4630038429403</t>
  </si>
  <si>
    <t>Альбом для рисования, 24 листа, формат А3, плотность 100 гр/м2. Внутренний блок - высококачественная офсетная бумага. Обложка - мелованный картон, полноцветная печать с ВД-лаком. Крепление - металлическая евроспираль. Подложка из переплетного картона, тол</t>
  </si>
  <si>
    <t>С5249</t>
  </si>
  <si>
    <t xml:space="preserve">     Альбом для рисования гребень 24 листа,  выборочный УФ-лак.</t>
  </si>
  <si>
    <t>Альбом для рисования 24 листа. Формат А4. Альбом изготовлен из высококачественной, белой, офсетной бумаги. Обложка выполнена из мелованного картона, полноцветная печать с выборочным УФ-лакированием. Блок и обложка скреплены металлической евроспиралью. Аль</t>
  </si>
  <si>
    <t>73358</t>
  </si>
  <si>
    <t>С5249-05</t>
  </si>
  <si>
    <t>Альбом 24л. на гребне, мел. обл.,Уф-лак "Цветы"</t>
  </si>
  <si>
    <t>4630056993047</t>
  </si>
  <si>
    <t>С5967</t>
  </si>
  <si>
    <t xml:space="preserve">     Альбом для рисования гребень 40 листов, обложка  мелованный картон,160гр</t>
  </si>
  <si>
    <t>Альбом для рисования 40 листов. Формат А4. Размер 285 х 200 мм. Внутренний блок - высококачественная, офсетная бумага. Плотность 160 гр/м2. Обложка - мелованный картон, полноцветная печать с ВД-лаком. Крепление блока и обложки металлической евроспиралью.</t>
  </si>
  <si>
    <t>81257</t>
  </si>
  <si>
    <t>С5967-07</t>
  </si>
  <si>
    <t>Альбом 40 л. на гребне, блок 160 гр/м2, мел. карт "Фруктовый микс"</t>
  </si>
  <si>
    <t>4610121829242</t>
  </si>
  <si>
    <t>76399</t>
  </si>
  <si>
    <t>С5967-04</t>
  </si>
  <si>
    <t>Альбом 40 л. на гребне, блок 160 гр/м2, мел. карт. "Цветы"</t>
  </si>
  <si>
    <t>4630072226006</t>
  </si>
  <si>
    <t>С7017</t>
  </si>
  <si>
    <t xml:space="preserve">     Альбом для рисования гребень 20 листов, блестки, Обложка - "ДОРИСУЙ"</t>
  </si>
  <si>
    <t>79085</t>
  </si>
  <si>
    <t>С7017-05</t>
  </si>
  <si>
    <t>Альбом 20л. на гребне, мел.цв.обл.,блестки "Дорисуй по точечкам. Дино"</t>
  </si>
  <si>
    <t>4610121803969</t>
  </si>
  <si>
    <t>Альбом для рисования, 20 листов, формат А4, плотность 100 гр/м2. Внутренний блок - высококачественная офсетная бумага. Обложка "ДОРИСУЙ" - мелованный картон, полноцветная печать с лакированием блёстками. Крепление - металлическая евроспираль.</t>
  </si>
  <si>
    <t>79093</t>
  </si>
  <si>
    <t>С7017-04</t>
  </si>
  <si>
    <t>Альбом 20л. на гребне, мел.цв.обл.,блестки "Дорисуй по точечкам. Малыши"</t>
  </si>
  <si>
    <t>4610121803952</t>
  </si>
  <si>
    <t>С7305</t>
  </si>
  <si>
    <t xml:space="preserve">     Альбом для рисования 24 листа, гребень, обложка  мел. картон, блок 160 гр.</t>
  </si>
  <si>
    <t>82676</t>
  </si>
  <si>
    <t>С7305-08</t>
  </si>
  <si>
    <t>Альбом 24л. на гребне,  блок 160 гр/м2, "Акварель. Город"</t>
  </si>
  <si>
    <t>4610121839043</t>
  </si>
  <si>
    <t>Альбом для рисования 24 листа. Формат А4. Размер 285 х 200 мм. Внутренний блок - высококачественная, офсетная бумага. Плотность 160 гр/м2. Обложка - мелованный картон, полноцветная печать с ВД-лаком. Крепление блока и обложки металлической евроспиралью.</t>
  </si>
  <si>
    <t>82678</t>
  </si>
  <si>
    <t>С7305-10</t>
  </si>
  <si>
    <t>Альбом 24л. на гребне,  блок 160 гр/м2, "Городское авто"</t>
  </si>
  <si>
    <t>4610121839067</t>
  </si>
  <si>
    <t>82696</t>
  </si>
  <si>
    <t>С7305-07</t>
  </si>
  <si>
    <t>Альбом 24л. на гребне,  блок 160 гр/м2, "Мечты"</t>
  </si>
  <si>
    <t>4610121839036</t>
  </si>
  <si>
    <t>82677</t>
  </si>
  <si>
    <t>С7305-09</t>
  </si>
  <si>
    <t>Альбом 24л. на гребне,  блок 160 гр/м2, "Милые друзья"</t>
  </si>
  <si>
    <t>4610121839050</t>
  </si>
  <si>
    <t>82684</t>
  </si>
  <si>
    <t>С7305-06</t>
  </si>
  <si>
    <t>Альбом 24л. на гребне,  блок 160 гр/м2, "Цветы"</t>
  </si>
  <si>
    <t>4610121839029</t>
  </si>
  <si>
    <t>АЛЬБОМЫ ДЛЯ РИСОВАНИЯ НА СКРЕПКЕ</t>
  </si>
  <si>
    <t>С0217</t>
  </si>
  <si>
    <t xml:space="preserve">     Альбом для рисования 8 листов, обложка  мелованный картон, скоба.</t>
  </si>
  <si>
    <t>Альбом для рисования, 8 листов,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скоба.</t>
  </si>
  <si>
    <t>74718</t>
  </si>
  <si>
    <t>С0217-47</t>
  </si>
  <si>
    <t>Альбом  8л. цв.мел.обл."Путешествие"</t>
  </si>
  <si>
    <t>4630056991494</t>
  </si>
  <si>
    <t>74711</t>
  </si>
  <si>
    <t>С0217-49</t>
  </si>
  <si>
    <t>Альбом  8л. цв.мел.обл."Цветочный домик"</t>
  </si>
  <si>
    <t>4630056991517</t>
  </si>
  <si>
    <t>С0223</t>
  </si>
  <si>
    <t xml:space="preserve">     Альбом для рисования 12 листов, обложка  мелованный картон, скоба.</t>
  </si>
  <si>
    <t>79403</t>
  </si>
  <si>
    <t>С0223-59</t>
  </si>
  <si>
    <t>Альбом 12л. цв. мелов. обл. "Веселые лисята"</t>
  </si>
  <si>
    <t>4610121805079</t>
  </si>
  <si>
    <t>Альбом для рисования, 12 листов,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скоба.</t>
  </si>
  <si>
    <t>81601</t>
  </si>
  <si>
    <t>С0223-65</t>
  </si>
  <si>
    <t>Альбом 12л. цв. мелов. обл. "Крутой полёт"</t>
  </si>
  <si>
    <t>4610121830859</t>
  </si>
  <si>
    <t>81596</t>
  </si>
  <si>
    <t>С0223-60</t>
  </si>
  <si>
    <t>Альбом 12л. цв. мелов. обл. "Малыши ежата"</t>
  </si>
  <si>
    <t>4610121830804</t>
  </si>
  <si>
    <t>С0220</t>
  </si>
  <si>
    <t xml:space="preserve">     Альбом для рисования 40 листов, обложка  мелованный картон, скоба.</t>
  </si>
  <si>
    <t>77227</t>
  </si>
  <si>
    <t>С0220-54</t>
  </si>
  <si>
    <t>Альбом 40л. цв.мелов.облож."Абстракция"</t>
  </si>
  <si>
    <t>4630097994454</t>
  </si>
  <si>
    <t>Альбом для рисования, 40 листов,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скоба.</t>
  </si>
  <si>
    <t>77225</t>
  </si>
  <si>
    <t>С0220-52</t>
  </si>
  <si>
    <t>Альбом 40л. цв.мелов.облож."Девушка"</t>
  </si>
  <si>
    <t>4630097994430</t>
  </si>
  <si>
    <t>С0587</t>
  </si>
  <si>
    <t xml:space="preserve">     Альбом для рисования 40 листов, обложка блестки, скоба.</t>
  </si>
  <si>
    <t>75894</t>
  </si>
  <si>
    <t>С0587-22</t>
  </si>
  <si>
    <t>Альбом 40л. цв.мелов.облож.,блестки "Город на реке"</t>
  </si>
  <si>
    <t>4630056999834</t>
  </si>
  <si>
    <t>Альбом для рисования, 40 листов, формат А4, плотность 100 гр/м2. Внутренний блок - высококачественная офсетная бумага. Обложка - мелованный картон, полноцветная печать с лакированием блёстками. Крепление - скоба.</t>
  </si>
  <si>
    <t>С0550</t>
  </si>
  <si>
    <t xml:space="preserve">     Альбом для рисования 20 листов, обложка блестки, скоба.</t>
  </si>
  <si>
    <t>Альбом для рисования, 20 листов, формат А4, плотность 100 гр/м2. Внутренний блок - высококачественная офсетная бумага. Обложка - мелованный картон, полноцветная печать с лакированием блёстками. Крепление - скоба.</t>
  </si>
  <si>
    <t>73454</t>
  </si>
  <si>
    <t>С0550-28</t>
  </si>
  <si>
    <t>Альбом 20л. цв.мел.обл.,блестки "Паттерн на синем"</t>
  </si>
  <si>
    <t>4630056990053</t>
  </si>
  <si>
    <t>С0551</t>
  </si>
  <si>
    <t xml:space="preserve">     Альбом для рисования 32 листа, обложка блестки, скоба.</t>
  </si>
  <si>
    <t>80061</t>
  </si>
  <si>
    <t>С0551-44</t>
  </si>
  <si>
    <t>Альбом 32л. цв.мел.обл.,блестки "Акварель"</t>
  </si>
  <si>
    <t>4610121810592</t>
  </si>
  <si>
    <t>Альбом для рисования, 32 листа, формат А4, плотность 100 гр/м2. Внутренний блок - высококачественная офсетная бумага. Обложка - мелованный картон, полноцветная печать с лакированием блёстками. Крепление - скоба.</t>
  </si>
  <si>
    <t>80063</t>
  </si>
  <si>
    <t>С0551-45</t>
  </si>
  <si>
    <t>Альбом 32л. цв.мел.обл.,блестки "Другой мир"</t>
  </si>
  <si>
    <t>4610121810608</t>
  </si>
  <si>
    <t>С1004</t>
  </si>
  <si>
    <t xml:space="preserve">     Альбом для рисования 8 листов, обложка офсет, скоба.</t>
  </si>
  <si>
    <t>Альбом для рисования, 8 листов, формат А4, плотность 100 гр/м2. Внутренний блок - высококачественная офсетная бумага. Обложка - офсетная бумага, полноцветная печать. Крепление - скоба.</t>
  </si>
  <si>
    <t>79006</t>
  </si>
  <si>
    <t>С1004-27</t>
  </si>
  <si>
    <t>Альбом  8л. цв. офсет. обл."Лесные звери"</t>
  </si>
  <si>
    <t>4610121803037</t>
  </si>
  <si>
    <t>79007</t>
  </si>
  <si>
    <t>С1004-29</t>
  </si>
  <si>
    <t>Альбом  8л. цв. офсет. обл."Сладкие сны"</t>
  </si>
  <si>
    <t>4610121803051</t>
  </si>
  <si>
    <t>79005</t>
  </si>
  <si>
    <t>С1004-28</t>
  </si>
  <si>
    <t>Альбом  8л. цв. офсет. обл."Слоненок"</t>
  </si>
  <si>
    <t>4610121803044</t>
  </si>
  <si>
    <t>С4591</t>
  </si>
  <si>
    <t xml:space="preserve">     Альбом для рисования 24 листа, обложка  мелованный картон, скоба.</t>
  </si>
  <si>
    <t>Альбом для рисования, 24 листа, формат А4, плотность 100 гр/м2. Внутренний блок - высококачественная офсетная бумага. Обложка - мелованный картон, полноцветная печать с защитным ВД-лаком. Крепление - скоба.</t>
  </si>
  <si>
    <t>82244</t>
  </si>
  <si>
    <t>С4591-13</t>
  </si>
  <si>
    <t>Альбом 24л. обл. мелов. карт."Летний луг"</t>
  </si>
  <si>
    <t>4610121835090</t>
  </si>
  <si>
    <t>82245</t>
  </si>
  <si>
    <t>С4591-16</t>
  </si>
  <si>
    <t>Альбом 24л. обл. мелов. карт."Милые коты"</t>
  </si>
  <si>
    <t>4610121835120</t>
  </si>
  <si>
    <t>82242</t>
  </si>
  <si>
    <t>С4591-15</t>
  </si>
  <si>
    <t>Альбом 24л. обл. мелов. карт."Причал"</t>
  </si>
  <si>
    <t>4610121835113</t>
  </si>
  <si>
    <t>С1042</t>
  </si>
  <si>
    <t xml:space="preserve">     Альбом для рисования 40 листов, обложка -  выборочный УФ-лак, скоба.</t>
  </si>
  <si>
    <t>Альбом для рисования, 40 листов, формат А4, плотность 100 гр/м2. Внутренний блок - высококачественная офсетная бумага. Обложка - мелованный картон, полноцветная печать с выборочным УФ-лакированием. Крепление - скоба.</t>
  </si>
  <si>
    <t>78679</t>
  </si>
  <si>
    <t>С1042-33</t>
  </si>
  <si>
    <t>Альбом 40л. цв.мел.обл. УФ-лак "Лондон"</t>
  </si>
  <si>
    <t>4610121801392</t>
  </si>
  <si>
    <t>С1022</t>
  </si>
  <si>
    <t xml:space="preserve">     Альбом для рисования 20 листов, обложка офсет, скоба.</t>
  </si>
  <si>
    <t>Альбом для рисования, 20 листов, формат А4, плотность 100 гр/м2. Внутренний блок - высококачественная офсетная бумага. Обложка - офсетная бумага, полноцветная печать. Крепление - скоба.</t>
  </si>
  <si>
    <t>82574</t>
  </si>
  <si>
    <t>С1022-40</t>
  </si>
  <si>
    <t>Альбом 20л. цв. офсет. обл."Зайка с букетом"</t>
  </si>
  <si>
    <t>4610121838602</t>
  </si>
  <si>
    <t>82573</t>
  </si>
  <si>
    <t>С1022-39</t>
  </si>
  <si>
    <t>Альбом 20л. цв. офсет. обл."Крутой автомобиль"</t>
  </si>
  <si>
    <t>4610121838596</t>
  </si>
  <si>
    <t>82572</t>
  </si>
  <si>
    <t>С1022-38</t>
  </si>
  <si>
    <t>Альбом 20л. цв. офсет. обл."Летние каникулы"</t>
  </si>
  <si>
    <t>4610121838589</t>
  </si>
  <si>
    <t>82571</t>
  </si>
  <si>
    <t>С1022-37</t>
  </si>
  <si>
    <t>Альбом 20л. цв. офсет. обл."Озорные котята"</t>
  </si>
  <si>
    <t>4610121838572</t>
  </si>
  <si>
    <t>С1184</t>
  </si>
  <si>
    <t xml:space="preserve">     Альбом для рисования 40 листов, обложка офсет, скоба.</t>
  </si>
  <si>
    <t>79577</t>
  </si>
  <si>
    <t>С1184-45</t>
  </si>
  <si>
    <t>Альбом 40л. цв. офсетн. обл. "Город"</t>
  </si>
  <si>
    <t>4610121805352</t>
  </si>
  <si>
    <t>Альбом для рисования, 40 листов, формат А4, плотность 100 гр/м2. Внутренний блок - высококачественная офсетная бумага. Обложка - офсетная бумага, полноцветная печать. Крепление - скоба.</t>
  </si>
  <si>
    <t>82160</t>
  </si>
  <si>
    <t>С1184-46</t>
  </si>
  <si>
    <t>Альбом 40л. цв. офсетн. обл. "Коржик"</t>
  </si>
  <si>
    <t>4610121833140</t>
  </si>
  <si>
    <t>79580</t>
  </si>
  <si>
    <t>С1184-43</t>
  </si>
  <si>
    <t>Альбом 40л. цв. офсетн. обл. "Мишка и зайка"</t>
  </si>
  <si>
    <t>4610121805338</t>
  </si>
  <si>
    <t>79578</t>
  </si>
  <si>
    <t>С1184-44</t>
  </si>
  <si>
    <t>Альбом 40л. цв. офсетн. обл. "Мороженое"</t>
  </si>
  <si>
    <t>4610121805345</t>
  </si>
  <si>
    <t>74095</t>
  </si>
  <si>
    <t>С1184-38</t>
  </si>
  <si>
    <t>Альбом 40л. цв. офсетн. обл. "Павлины"</t>
  </si>
  <si>
    <t>4630056993269</t>
  </si>
  <si>
    <t>С1009</t>
  </si>
  <si>
    <t xml:space="preserve">     Альбом для рисования 12 листов, обложка офсет, скоба.</t>
  </si>
  <si>
    <t>81588</t>
  </si>
  <si>
    <t>С1009-32</t>
  </si>
  <si>
    <t>Альбом 12л. цв. офс. обл."Хэллоуин"</t>
  </si>
  <si>
    <t>4610121830736</t>
  </si>
  <si>
    <t>Альбом для рисования, 12 листов, формат А4, плотность 100 гр/м2. Внутренний блок - высококачественная офсетная бумага. Обложка - офсетная бумага, полноцветная печать. Крепление - скоба.</t>
  </si>
  <si>
    <t>С2950</t>
  </si>
  <si>
    <t xml:space="preserve">     Тетрадь для рисования. Раскраска. 12л., офсет. обл.</t>
  </si>
  <si>
    <t>76592</t>
  </si>
  <si>
    <t>С2950-05</t>
  </si>
  <si>
    <t>Тетрадь д/рисования. Раскраска. 12л., офсет. обл. "Веселый заяц"</t>
  </si>
  <si>
    <t>4630072227829</t>
  </si>
  <si>
    <t>Тетрадь для рисования, 12 листов, формат А4, плотность 80 гр/м2. Внутренний блок - высококачественная офсетная бумага. Обложка - офсетная бумага, полноцветная печать. Крепление - скоба.</t>
  </si>
  <si>
    <t>76594</t>
  </si>
  <si>
    <t>С2950-07</t>
  </si>
  <si>
    <t>Тетрадь д/рисования. Раскраска. 12л., офсет. обл. "Мишутка"</t>
  </si>
  <si>
    <t>4630072227843</t>
  </si>
  <si>
    <t>76593</t>
  </si>
  <si>
    <t>С2950-06</t>
  </si>
  <si>
    <t>Тетрадь д/рисования. Раскраска. 12л., офсет. обл. "Подводный мир"</t>
  </si>
  <si>
    <t>4630072227836</t>
  </si>
  <si>
    <t>73282</t>
  </si>
  <si>
    <t>С2950-01</t>
  </si>
  <si>
    <t>Тетрадь д/рисования. Раскраска. 12л., офсет. обл. "Цветы и бабочки"</t>
  </si>
  <si>
    <t>4630056992736</t>
  </si>
  <si>
    <t>С2951</t>
  </si>
  <si>
    <t xml:space="preserve">     Тетрадь для рисования. Раскраска. 20л., офсет. обл.</t>
  </si>
  <si>
    <t>82276</t>
  </si>
  <si>
    <t>С2951-10</t>
  </si>
  <si>
    <t>Тетрадь д/рисования. Раскраска. 20л., офсет. обл. "Веселые зверята"</t>
  </si>
  <si>
    <t>4610121835205</t>
  </si>
  <si>
    <t>Тетрадь для рисования, 20 листов, формат А4, плотность 80 гр/м2. Внутренний блок - высококачественная офсетная бумага. Обложка - офсетная бумага, полноцветная печать. Крепление - скоба.</t>
  </si>
  <si>
    <t>82278</t>
  </si>
  <si>
    <t>С2951-12</t>
  </si>
  <si>
    <t>Тетрадь д/рисования. Раскраска. 20л., офсет. обл. "Зайки"</t>
  </si>
  <si>
    <t>4610121835229</t>
  </si>
  <si>
    <t>82277</t>
  </si>
  <si>
    <t>С2951-11</t>
  </si>
  <si>
    <t>Тетрадь д/рисования. Раскраска. 20л., офсет. обл. "Лисёнок"</t>
  </si>
  <si>
    <t>4610121835212</t>
  </si>
  <si>
    <t>82275</t>
  </si>
  <si>
    <t>С2951-09</t>
  </si>
  <si>
    <t>Тетрадь д/рисования. Раскраска. 20л., офсет. обл. "Осьминожка"</t>
  </si>
  <si>
    <t>4610121835199</t>
  </si>
  <si>
    <t>С2952</t>
  </si>
  <si>
    <t xml:space="preserve">     Тетрадь для рисования. Раскраска. 8 л., офсет. обл.</t>
  </si>
  <si>
    <t>76632</t>
  </si>
  <si>
    <t>С2952-07</t>
  </si>
  <si>
    <t>Тетрадь д/рисования. Раскраска.8л.,офсет.обл. "Веселые пингвины"</t>
  </si>
  <si>
    <t>4630072227805</t>
  </si>
  <si>
    <t>Тетрадь для рисования 8 листов. Формат А4. Тетрадь изготовлена из высококачественной, белой, офсетной бумаги. Обложка выполнена из офсетной бумаги с поноцветной печатью.Блок и обложка скреплены металлическими скобами. Тетрадь предназначена для рисования к</t>
  </si>
  <si>
    <t>С4587</t>
  </si>
  <si>
    <t xml:space="preserve">     Альбом для рисования 24 листа, мелов. картон + выборочный Уф-лак, скоба.</t>
  </si>
  <si>
    <t>72250</t>
  </si>
  <si>
    <t>С4587-03</t>
  </si>
  <si>
    <t>Альбом 24л. обл. мелов. карт. выб. Уф-лак "Букет из тюльпанов"</t>
  </si>
  <si>
    <t>4630037064520</t>
  </si>
  <si>
    <t>Альбом для рисования, 24 листа, формат А4, плотность 100 гр/м2. Внутренний блок - высококачественная офсетная бумага. Обложка - мелованный картон, полноцветная печать с выборочным Уф-лакированием. Крепление - скоба.</t>
  </si>
  <si>
    <t>КТС-ПРО</t>
  </si>
  <si>
    <t>БУМАГА МАСШТАБНО-КООРДИНАТНАЯ</t>
  </si>
  <si>
    <t>С1564</t>
  </si>
  <si>
    <t xml:space="preserve">     Бумага Масштабно-координатная А4, 20 листов в папке.</t>
  </si>
  <si>
    <t>Бумага масштабно-координатная, 20 листов в папке, формат А4, плотность 65 гр/м2. Внутренний блок - офсетная бумага с точной миллиметровой разметкой, линовка оранжевого цвета. Упаковка - папка из мелованного картона с одним клапаном.</t>
  </si>
  <si>
    <t>76517</t>
  </si>
  <si>
    <t>С1564-05</t>
  </si>
  <si>
    <t>Бумага масштабно-координатная А4, 20л. "Чертежи"</t>
  </si>
  <si>
    <t>4630072227317</t>
  </si>
  <si>
    <t>С1840</t>
  </si>
  <si>
    <t xml:space="preserve">     Бумага Масштабно-координатная в рулоне 878*10</t>
  </si>
  <si>
    <t>64445</t>
  </si>
  <si>
    <t>С1840-01</t>
  </si>
  <si>
    <t>Бумага миллиметр. в рулоне 878*10м ГОСТ в коробке</t>
  </si>
  <si>
    <t>4630017111596</t>
  </si>
  <si>
    <t>Бумага Масштабно-координатная в рулоне 878*10.  Бумага шириной  878 мм.,  длина 10 м., Плотность 55 гр/м2. Внутренний блок выполнен из офсетной бумаги.  Четкие линии и точная миллиметровая разметка. Линовка оранжевого цвета. Предназначена для выполнения ч</t>
  </si>
  <si>
    <t>КАЛЬКА</t>
  </si>
  <si>
    <t>С1416</t>
  </si>
  <si>
    <t xml:space="preserve">     Калька под тушь 420*10</t>
  </si>
  <si>
    <t>52208</t>
  </si>
  <si>
    <t>С1416-01</t>
  </si>
  <si>
    <t>Калька под тушь 420 мм х 10 м.</t>
  </si>
  <si>
    <t>4660013111566</t>
  </si>
  <si>
    <t>Калька под тушь в рулоне, размер 420 х 100 мм, плотность 20 гр/м2.Внутренний блок - глянцевая, гладкая, тонкая бумага. Рулон упакован в оберточную бумагу, маркировка - стикер.</t>
  </si>
  <si>
    <t>С2293</t>
  </si>
  <si>
    <t xml:space="preserve">     Калька под тушь 375*10</t>
  </si>
  <si>
    <t>58502</t>
  </si>
  <si>
    <t>С2293-01</t>
  </si>
  <si>
    <t>Калька под тушь 375 мм х 10 м.</t>
  </si>
  <si>
    <t>4660013111641</t>
  </si>
  <si>
    <t>Калька под тушь в рулоне, размер 375 х 100 мм, плотность 20 гр/м2. Внутренний блок - глянцевая, гладкая, тонкая бумага. Рулон упакован в оберточную бумагу, маркировка - стикер.</t>
  </si>
  <si>
    <t>С2286</t>
  </si>
  <si>
    <t xml:space="preserve">     Калька под карандаш 420*20</t>
  </si>
  <si>
    <t>32884</t>
  </si>
  <si>
    <t>С2286-01</t>
  </si>
  <si>
    <t>Калька под карандаш 420 мм х 20 м.</t>
  </si>
  <si>
    <t>4660013111573</t>
  </si>
  <si>
    <t>Калька под карандаш 420х20. Калька шириной  420 мм.,  длина 20 м., плотность 28 гр/м2.   Матовая и шероховатая поверхность кальки  обеспечивает плавное движение карандаша. Получаются ровные и четкие линии. Предназначена для чертежных и графических работ к</t>
  </si>
  <si>
    <t>С2297</t>
  </si>
  <si>
    <t xml:space="preserve">     Калька под тушь 640*10</t>
  </si>
  <si>
    <t>64766</t>
  </si>
  <si>
    <t>С2297-01</t>
  </si>
  <si>
    <t>Калька под тушь 640 мм х 10 м ГОСТ</t>
  </si>
  <si>
    <t>4660013111689</t>
  </si>
  <si>
    <t>Калька под тушь в рулоне, размер 640 мм х 10 м, плотность 20 гр/м2. Внутренний блок - глянцевая, гладкая, тонкая бумага. Рулон упакован в оберточную бумагу, маркировка - стикер.</t>
  </si>
  <si>
    <t>ПАПКИ ДЛЯ АКВАРЕЛИ</t>
  </si>
  <si>
    <t>С0112</t>
  </si>
  <si>
    <t xml:space="preserve">     Папка для акварели А3, 10 листов, обложка мелованный картон.</t>
  </si>
  <si>
    <t>82579</t>
  </si>
  <si>
    <t>С0112-13</t>
  </si>
  <si>
    <t>Папка д\акварели А3 10л. "Акварель.Город"</t>
  </si>
  <si>
    <t>4610121838558</t>
  </si>
  <si>
    <t>Папка для акварели, 10 листов, формат А3, плотность 180 гр/м2. Внутренний блок - высококачественная акварельная бумага. Упаковка - папка из мелованного картона, полноцветная печать с ВД-лаком.</t>
  </si>
  <si>
    <t>82580</t>
  </si>
  <si>
    <t>С0112-14</t>
  </si>
  <si>
    <t>Папка д\акварели А3 10л. "Акварельные цветы"</t>
  </si>
  <si>
    <t>4610121838565</t>
  </si>
  <si>
    <t>С0162</t>
  </si>
  <si>
    <t xml:space="preserve">     Папка для акварели А4, 10 листов, обложка мелованный картон.</t>
  </si>
  <si>
    <t>79003</t>
  </si>
  <si>
    <t>С0162-21</t>
  </si>
  <si>
    <t>Папка д\акварели А4 10л. "Букет"</t>
  </si>
  <si>
    <t>4610121804522</t>
  </si>
  <si>
    <t>Папка для акварели, 10 листов, формат А4, плотность 180 гр/м2. Внутренний блок - высококачественная акварельная бумага. Упаковка - папка из мелованного картона, полноцветная печать с ВД-лаком. Европодвес.</t>
  </si>
  <si>
    <t>81485</t>
  </si>
  <si>
    <t>С0162-22</t>
  </si>
  <si>
    <t>Папка д\акварели А4 10л. "Город"</t>
  </si>
  <si>
    <t>4610121830149</t>
  </si>
  <si>
    <t>79002</t>
  </si>
  <si>
    <t>С0162-20</t>
  </si>
  <si>
    <t>Папка д\акварели А4 10л. "Городская зарисовка"</t>
  </si>
  <si>
    <t>4610121804515</t>
  </si>
  <si>
    <t>ПАПКИ ДЛЯ РИСОВАНИЯ</t>
  </si>
  <si>
    <t>С0270</t>
  </si>
  <si>
    <t xml:space="preserve">     Папка для рисования А4, 20 листов, обложка мелованный картон.</t>
  </si>
  <si>
    <t>82460</t>
  </si>
  <si>
    <t>С0270-11</t>
  </si>
  <si>
    <t>Папка д\рисования А4 20л. "Букет"</t>
  </si>
  <si>
    <t>4610121837933</t>
  </si>
  <si>
    <t>Папка для рисования А4, 20 листов, обложка мелованный картон.. Формат А4. Размер 210 х 297 мм. Внутренний блок - высококачественная офсетная бумага. Плотность 100 гр/ м2. Папка - мелованный  картон, полноцветная печать с ВД-лаком.  Бумага для рисования  к</t>
  </si>
  <si>
    <t>82434</t>
  </si>
  <si>
    <t>С0270-10</t>
  </si>
  <si>
    <t>Папка д\рисования А4 20л. "Дорожка к морю"</t>
  </si>
  <si>
    <t>4610121837926</t>
  </si>
  <si>
    <t>82433</t>
  </si>
  <si>
    <t>С0270-09</t>
  </si>
  <si>
    <t>Папка д\рисования А4 20л. "Лавандовое поле"</t>
  </si>
  <si>
    <t>4610121837919</t>
  </si>
  <si>
    <t>С4590</t>
  </si>
  <si>
    <t xml:space="preserve">     Папка для рисования А4, 10 листов, обложка -  мелованный картон.</t>
  </si>
  <si>
    <t>82430</t>
  </si>
  <si>
    <t>С4590-08</t>
  </si>
  <si>
    <t>Папка д\рисования А4 10л.  "Акварель. Слон"</t>
  </si>
  <si>
    <t>4610121838176</t>
  </si>
  <si>
    <t>Папка для рисования, 10 листов, формат А4, плотность 100 гр/м2. Внутренний блок - высококачественная офсетная бумага. Упаковка - папка из мелованного картона, полноцветная печать с ВД-лаком.</t>
  </si>
  <si>
    <t>82408</t>
  </si>
  <si>
    <t>С4590-09</t>
  </si>
  <si>
    <t>Папка д\рисования А4 10л.  "Нежные цветы"</t>
  </si>
  <si>
    <t>4610121838183</t>
  </si>
  <si>
    <t>82429</t>
  </si>
  <si>
    <t>С4590-07</t>
  </si>
  <si>
    <t>Папка д\рисования А4 10л.  "Улочка"</t>
  </si>
  <si>
    <t>4610121838169</t>
  </si>
  <si>
    <t>ПАПКИ ДЛЯ ЧЕРЧЕНИЯ</t>
  </si>
  <si>
    <t>С0008</t>
  </si>
  <si>
    <t xml:space="preserve">     Папка для черчения А3, 10 листов, 160 гр/м, обложка мелованный картон.</t>
  </si>
  <si>
    <t>79586</t>
  </si>
  <si>
    <t>С0008-11</t>
  </si>
  <si>
    <t>Папка д\черчения А3 10л. "Архитектура"</t>
  </si>
  <si>
    <t>4610121807189</t>
  </si>
  <si>
    <t>Папка для черчения,10 листов, формат А3, плотность 160 гр/м2. Внутренний блок - высококачественная офсетная бумага. Упаковка - папка из мелованного картона, полноцветная печать с защитным ВД-лаком.</t>
  </si>
  <si>
    <t>79613</t>
  </si>
  <si>
    <t>С0008-10</t>
  </si>
  <si>
    <t>Папка д\черчения А3 10л. "Чертежи"</t>
  </si>
  <si>
    <t>4610121807172</t>
  </si>
  <si>
    <t>С0110</t>
  </si>
  <si>
    <t xml:space="preserve">     Папка для черчения А3, 10 листов, штамп, обложка мелованный картон.</t>
  </si>
  <si>
    <t>82820</t>
  </si>
  <si>
    <t>NEW</t>
  </si>
  <si>
    <t>С0110-09</t>
  </si>
  <si>
    <t>Папка д\черчения А3 10л. с вертик. штампом "Небоскребы"</t>
  </si>
  <si>
    <t>4610121840728</t>
  </si>
  <si>
    <t>Папка для черчения с вертикальным ученическим штампом, 10 листов, формат А3, плотность 160 гр/м2. Внутренний блок - высококачественная офсетная бумага с напечатанным вертикальным ученическим штампом. Упаковка - папка из мелованного картона, полноцветная п</t>
  </si>
  <si>
    <t>82832</t>
  </si>
  <si>
    <t>С0110-10</t>
  </si>
  <si>
    <t>Папка д\черчения А3 10л. с вертик. штампом "Чертежи"</t>
  </si>
  <si>
    <t>4610121840735</t>
  </si>
  <si>
    <t>С0009</t>
  </si>
  <si>
    <t xml:space="preserve">     Папка для черчения А4, 10 листов, 160 гр/м, обложка мелованный картон.</t>
  </si>
  <si>
    <t>76927</t>
  </si>
  <si>
    <t>С0009-14</t>
  </si>
  <si>
    <t>Папка д\черчения А4 10л. "Воздушные шары"</t>
  </si>
  <si>
    <t>4630097991019</t>
  </si>
  <si>
    <t>Папка для черчения, 10 листов, формат А4, плотность 160 гр/м2. Внутренний блок - высококачественная офсетная бумага. Упаковка - папка из мелованного картона, полноцветная печать с защитным ВД-лаком, европодвес.</t>
  </si>
  <si>
    <t>79438</t>
  </si>
  <si>
    <t>С0009-16</t>
  </si>
  <si>
    <t>Папка д\черчения А4 10л. "Город"</t>
  </si>
  <si>
    <t>4610121807127</t>
  </si>
  <si>
    <t>79468</t>
  </si>
  <si>
    <t>С0009-17</t>
  </si>
  <si>
    <t>Папка д\черчения А4 10л. "Ракета"</t>
  </si>
  <si>
    <t>4610121804577</t>
  </si>
  <si>
    <t>76947</t>
  </si>
  <si>
    <t>С0009-15</t>
  </si>
  <si>
    <t>Папка д\черчения А4 10л. "Современный город"</t>
  </si>
  <si>
    <t>4630097991026</t>
  </si>
  <si>
    <t>С0111</t>
  </si>
  <si>
    <t xml:space="preserve">     Папка для черчения А4, 10 листов, штамп, обложка мелованный картон.</t>
  </si>
  <si>
    <t>79518</t>
  </si>
  <si>
    <t>С0111-17</t>
  </si>
  <si>
    <t>Папка д\черчения А4 10л. со штампом "Здания"</t>
  </si>
  <si>
    <t>4610121804591</t>
  </si>
  <si>
    <t>Папка для черчения с вертикальным ученическим штампом, 10 листов, формат А4, плотность 160 гр/м2. Внутренний блок - высококачественная офсетная бумага с напечатанным вертикальным ученическим штампом. Упаковка - папка из мелованного картона, полноцветная п</t>
  </si>
  <si>
    <t>С0209</t>
  </si>
  <si>
    <t xml:space="preserve">     Папка для черчения А4, 20 листов, 200 гр/м, обложка мелованный картон.</t>
  </si>
  <si>
    <t>78199</t>
  </si>
  <si>
    <t>С0209-15</t>
  </si>
  <si>
    <t>Папка д\черчения А4 20л. Гознак "Лондон"</t>
  </si>
  <si>
    <t>4630115107309</t>
  </si>
  <si>
    <t>Папка для черчения, 20 листов, формат А4, плотность 200 гр/м2. Внутренний блок - высококачественная офсетная бумага. Упаковка - папка из мелованного картона, полноцветная печать с защитным ВД-лаком.</t>
  </si>
  <si>
    <t>80431</t>
  </si>
  <si>
    <t>С0209-16</t>
  </si>
  <si>
    <t>Папка д\черчения А4 20л. Гознак "Авто"</t>
  </si>
  <si>
    <t>4610121813647</t>
  </si>
  <si>
    <t>73442</t>
  </si>
  <si>
    <t>С0209-13</t>
  </si>
  <si>
    <t>Папка д\черчения А4 20л. Гознак "Кубик-рубика"</t>
  </si>
  <si>
    <t>4630056994709</t>
  </si>
  <si>
    <t>78180</t>
  </si>
  <si>
    <t>С0209-14</t>
  </si>
  <si>
    <t>Папка д\черчения А4 20л. Гознак "Листья"</t>
  </si>
  <si>
    <t>4630115107293</t>
  </si>
  <si>
    <t>С0210</t>
  </si>
  <si>
    <t xml:space="preserve">     Папка для черчения А3, 10 листов, 200 гр/м, обложка мелованный картон.</t>
  </si>
  <si>
    <t>79651</t>
  </si>
  <si>
    <t>С0210-08</t>
  </si>
  <si>
    <t>Папка д\черчения А3 10л."Вертолеты" Гознак</t>
  </si>
  <si>
    <t>4610121807165</t>
  </si>
  <si>
    <t>Папка для черчения,10 листов, формат А3, плотность 200 гр/м2. Внутренний блок - высококачественная офсетная бумага. Упаковка - папка из мелованного картона, полноцветная печать с защитным ВД-лаком.</t>
  </si>
  <si>
    <t>82818</t>
  </si>
  <si>
    <t>С0210-09</t>
  </si>
  <si>
    <t>Папка д\черчения А3 10л."Чертежи" Гознак</t>
  </si>
  <si>
    <t>4610121840766</t>
  </si>
  <si>
    <t>С2233</t>
  </si>
  <si>
    <t xml:space="preserve">     Папка для черчения А3, 10 листов, вертикальный штамп ГОСТ.</t>
  </si>
  <si>
    <t>Папка для черчения с вертикальным штампом ГОСТ, 10 листов, формат А3, плотность 160 гр/м2. Внутренний блок - высококачественная офсетная бумага, с напечатанным вертикальным студенческим штампом по ЕСКД. Упаковка - папка из мелованного картона, полноцветна</t>
  </si>
  <si>
    <t>75573</t>
  </si>
  <si>
    <t>С2233-05</t>
  </si>
  <si>
    <t>Папка д\черчения  А3 10л. рамка с вертик.штампом ГОСТ "Кубик"</t>
  </si>
  <si>
    <t>4610121807158</t>
  </si>
  <si>
    <t>75574</t>
  </si>
  <si>
    <t>С2233-03</t>
  </si>
  <si>
    <t>Папка д\черчения  А3 10л. рамка с вертик.штампом ГОСТ "Чертеж дома"</t>
  </si>
  <si>
    <t>4630072221568</t>
  </si>
  <si>
    <t>СКЕТЧБУКИ, ПЛАНШЕТЫ для ЭСКИЗОВ</t>
  </si>
  <si>
    <t>С4588</t>
  </si>
  <si>
    <t xml:space="preserve">     Альбом для эскизов, А4, 50 листов гребень.</t>
  </si>
  <si>
    <t>Альбом для эскизов, 50 листов, формат А4, плотность 100 гр/м2. Внутренний блок - крафт-бумага. Обложка - мелованный картон, полноцветная печать с ВД-лаком. Крепление - металлическая евроспираль. Подложка из переплетного картона, толщина 1,5 мм.</t>
  </si>
  <si>
    <t>75509</t>
  </si>
  <si>
    <t>С4588-02</t>
  </si>
  <si>
    <t>Альбом для эскизов на гребне А4, 50л. "Цветы и птичка"</t>
  </si>
  <si>
    <t>4630072220578</t>
  </si>
  <si>
    <t>ЦВЕТНОЙ КАРТОН</t>
  </si>
  <si>
    <t>ЦВЕТНОЙ ГОФРИРОВАННЫЙ КАРТОН</t>
  </si>
  <si>
    <t>С0143</t>
  </si>
  <si>
    <t xml:space="preserve">     Цветной гофрированный картон А4, 5 листов, 5 цветов.</t>
  </si>
  <si>
    <t xml:space="preserve">Цветной гофрированный картон 5 листов, 5 цветов  ТМ Апплика.  Гофрированный картон  состоит из плоского слоя картона с приклееной к нему бумагой имеющей волнистую форму. Листы окрашены в яркие насыщенные цвета: оранжевый, синий, зеленый, желтый, красный. </t>
  </si>
  <si>
    <t>73382</t>
  </si>
  <si>
    <t>С0143-14</t>
  </si>
  <si>
    <t>Цветной гофрокартон А4 5цв. в папке "Перышки"</t>
  </si>
  <si>
    <t>4630056991791</t>
  </si>
  <si>
    <t>С0297</t>
  </si>
  <si>
    <t xml:space="preserve">     Цветной гофрированный флуоресцентный картон А4, 4 листа, 4 цвета.</t>
  </si>
  <si>
    <t>79786</t>
  </si>
  <si>
    <t>С0297-08</t>
  </si>
  <si>
    <t>Цветной гофрокартон флюорисц. А4 4цв. в папке "Друзья"</t>
  </si>
  <si>
    <t>4610121808506</t>
  </si>
  <si>
    <t>Цветной гофрированный флуоресцентный картон 4 листа, 4 цвета ТМ Апплика.  Гофрированный картон  состоит из плоского слоя картона с приклееной к нему бумагой имеющей волнистую форму. Листы окрашены в флуоресцентные насыщенные цвета: зеленый, малиновый, син</t>
  </si>
  <si>
    <t>79785</t>
  </si>
  <si>
    <t>С0297-07</t>
  </si>
  <si>
    <t>Цветной гофрокартон флюорисц. А4 4цв. в папке "Крутой пилот"</t>
  </si>
  <si>
    <t>4610121808490</t>
  </si>
  <si>
    <t>С0348</t>
  </si>
  <si>
    <t xml:space="preserve">     Цветной гофрированный перламутровый картон А4, 4 листа, 4 цвета.</t>
  </si>
  <si>
    <t xml:space="preserve">Цветной гофрированный перламутровый картон 4 листа, 4 цвета ТМ Апплика.  Гофрированный картон  состоит из плоского слоя картона с приклееной к нему бумагой имеющей волнистую форму. Листы окрашены в перламутровые насыщенные цвета: золотой, синий, красный, </t>
  </si>
  <si>
    <t>81191</t>
  </si>
  <si>
    <t>С0348-03</t>
  </si>
  <si>
    <t>Цветной гофрокартон перламутр. А4 4цв. "Жираф"</t>
  </si>
  <si>
    <t>4610121828795</t>
  </si>
  <si>
    <t>Китай</t>
  </si>
  <si>
    <t>С3301</t>
  </si>
  <si>
    <t xml:space="preserve">     Цветной гофрированный фольгин. картон А4, 4 листа, 4 цвета. ПЭТ</t>
  </si>
  <si>
    <t>79067</t>
  </si>
  <si>
    <t>С3301-03</t>
  </si>
  <si>
    <t>Цветной гофрокартон фольгинир. А4 4цв. в ПЭТ</t>
  </si>
  <si>
    <t>4630115108085</t>
  </si>
  <si>
    <t xml:space="preserve">Цветной гофрированный металлизированный картон 4 листа, 4 цвета ТМ Апплика.  Гофрированный металлизированный картон  состоит из плоского слоя картона с приклееной к нему металлизированной бумагой имеющей волнистую форму. В наборе цвета: золотой, зеленый, </t>
  </si>
  <si>
    <t>ЦВЕТНОЙ КАРТОН МЕЛОВАННЫЙ</t>
  </si>
  <si>
    <t>С0151</t>
  </si>
  <si>
    <t xml:space="preserve">     Веселый цветной мелованный картон  А4, 6 листов, 6 цветов.</t>
  </si>
  <si>
    <t>75476</t>
  </si>
  <si>
    <t>С0151-02</t>
  </si>
  <si>
    <t>Цветной картон веселый двусторонний А4 6л. 6цв. папка "Горошек"</t>
  </si>
  <si>
    <t>4630056998998</t>
  </si>
  <si>
    <t xml:space="preserve">Цветной веселый мелованный картон  6 листов, 6 цветовТМ Апплика. В наборе листы из двустороннего мелованного картона.  С одной стороны листы окрашены в цвет: зеленый, фиолетовый, черный, красный, оранжевый, синий. С другой стороны рисунок. В ассортименте </t>
  </si>
  <si>
    <t>75475</t>
  </si>
  <si>
    <t>С0151-03</t>
  </si>
  <si>
    <t>Цветной картон веселый двусторонний А4 6л. 6цв. папка"Звездочки"</t>
  </si>
  <si>
    <t>4630056999001</t>
  </si>
  <si>
    <t>75485</t>
  </si>
  <si>
    <t>С0151-01</t>
  </si>
  <si>
    <t>Цветной картон веселый двусторонний А4 6л. 6цв. папка "Полоски"</t>
  </si>
  <si>
    <t>4630056998981</t>
  </si>
  <si>
    <t>75474</t>
  </si>
  <si>
    <t>С0151-05</t>
  </si>
  <si>
    <t>Цветной картон веселый двусторонний А4 6л. 6цв. папка"Ромашки"</t>
  </si>
  <si>
    <t>4630056999025</t>
  </si>
  <si>
    <t>76928</t>
  </si>
  <si>
    <t>С0151-06</t>
  </si>
  <si>
    <t>Цветной картон веселый двусторонний А4 6л. 6цв. папка "Ромбики"</t>
  </si>
  <si>
    <t>4630056999032</t>
  </si>
  <si>
    <t>76946</t>
  </si>
  <si>
    <t>С0151-04</t>
  </si>
  <si>
    <t>Цветной картон веселый двусторонний А4 6л. 6цв. папка"Сердечки"</t>
  </si>
  <si>
    <t>4630056999018</t>
  </si>
  <si>
    <t>С0261</t>
  </si>
  <si>
    <t xml:space="preserve">     Белый мелованный двусторонний картон  А4 7 листов.</t>
  </si>
  <si>
    <t>82394</t>
  </si>
  <si>
    <t>С0261-21</t>
  </si>
  <si>
    <t>Картон белый А4, 7л. двухст.мелов.  "Абстракция"</t>
  </si>
  <si>
    <t>4610121837889</t>
  </si>
  <si>
    <t>Белый мелованный двусторонний картон  7 листов. ТМ Апплика. Листы изготовлены из целлюлозного, мелованного картона, они снежно-белые с двух сторон, при этом одна сторона мелованная, вторая нет . Белый картон используется для аппликаций, как материал для м</t>
  </si>
  <si>
    <t>82398</t>
  </si>
  <si>
    <t>С0261-23</t>
  </si>
  <si>
    <t>Картон белый А4, 7л. двухст.мелов.  "Друзья"</t>
  </si>
  <si>
    <t>4610121837903</t>
  </si>
  <si>
    <t>82393</t>
  </si>
  <si>
    <t>С0261-20</t>
  </si>
  <si>
    <t>Картон белый А4, 7л. двухст.мелов.  "Лебедь"</t>
  </si>
  <si>
    <t>4610121837872</t>
  </si>
  <si>
    <t>82405</t>
  </si>
  <si>
    <t>С0261-22</t>
  </si>
  <si>
    <t>Картон белый А4, 7л. двухст.мелов.  "Малыш-панда"</t>
  </si>
  <si>
    <t>4610121837896</t>
  </si>
  <si>
    <t>С0327</t>
  </si>
  <si>
    <t xml:space="preserve">     Цветной мелованный картон  А4, 12 листов, 12 цветов.</t>
  </si>
  <si>
    <t xml:space="preserve">Цветной мелованный картон 12 листов, 12 цветов ТМ Апплика.  Листы изготовлены из целлюлозного картона с белым оборотом.  В наборе яркие глянцевые цвета: розовый, черный, фиолетовый, желтый, красный, зеленый, оранжевый, белый,  синий, коричневый, голубой, </t>
  </si>
  <si>
    <t>81808</t>
  </si>
  <si>
    <t>С0327-15</t>
  </si>
  <si>
    <t>Цветной картон мелованный А4 12л.12цв. папка "Подарок от Медвежонка"</t>
  </si>
  <si>
    <t>4610121832426</t>
  </si>
  <si>
    <t>С0340</t>
  </si>
  <si>
    <t xml:space="preserve">     Цветной перламутровый картон А4, 8 листов, 8 цветов.</t>
  </si>
  <si>
    <t>Цветной перламутровый картон 8 листов, 8 цветов ТМ Апплика. Листы мелованного картона  окрашены  цветами с эффектом перламутра: зеленый, золотой, серебряный, розовый, голубой, бирюзовый, желтый, синий. Цветной картон предназначен для создания детских поде</t>
  </si>
  <si>
    <t>78727</t>
  </si>
  <si>
    <t>С0340-06</t>
  </si>
  <si>
    <t>Цветной картон  перламутровый А4 8л. 8цв. папка "Милые малыши"</t>
  </si>
  <si>
    <t>4610121800975</t>
  </si>
  <si>
    <t>С1087</t>
  </si>
  <si>
    <t xml:space="preserve">     Белый картон А4, 6 листов. мелованный</t>
  </si>
  <si>
    <t>81551</t>
  </si>
  <si>
    <t>С1087-19</t>
  </si>
  <si>
    <t>Картон белый мелованный А4, 6л. папка "Белый пейзаж"</t>
  </si>
  <si>
    <t>4610121831832</t>
  </si>
  <si>
    <t>Белый мелованный картон  6 листов. ТМ Апплика. Изготовлен из мелованного картона . Белый картон используется для аппликаций, как материал для моделирования,  широко применяется в детском творчестве, он хорошо раскрашивается карандашами, фломастерами, крас</t>
  </si>
  <si>
    <t>С1831</t>
  </si>
  <si>
    <t xml:space="preserve">     Цветной картон мелованный А4, 7 л, 7 цв. Папка</t>
  </si>
  <si>
    <t>76450</t>
  </si>
  <si>
    <t>С1831-10</t>
  </si>
  <si>
    <t>Цветной картон мелованный А4, 7л. 7цв. папка "Цветные листья"</t>
  </si>
  <si>
    <t>4630072227119</t>
  </si>
  <si>
    <t>Цветной мелованный картон 7 листов, 7 цветов ТМ Апплика.  Листы изготовлены из целлюлозного картона с белым оборотом.  В наборе яркие глянцевые цвета: красный,  зеленый,  желтый, оранжевый,  синий, черный, фиолетовый. Цветной картон предназначен для созда</t>
  </si>
  <si>
    <t>82374</t>
  </si>
  <si>
    <t>С1831-14</t>
  </si>
  <si>
    <t>Цветной картон мелованный А4, 7л. 7цв. папка" Хэллоуин"</t>
  </si>
  <si>
    <t>4610121834888</t>
  </si>
  <si>
    <t>76451</t>
  </si>
  <si>
    <t>С1831-11</t>
  </si>
  <si>
    <t>Цветной картон мелованный А4, 7л. 7цв. папка "Веселое гнездышко"</t>
  </si>
  <si>
    <t>4630072227126</t>
  </si>
  <si>
    <t>76453</t>
  </si>
  <si>
    <t>С1831-13</t>
  </si>
  <si>
    <t>Цветной картон мелованный А4, 7л. 7цв. папка"Машинки"</t>
  </si>
  <si>
    <t>4630072227140</t>
  </si>
  <si>
    <t>С2801</t>
  </si>
  <si>
    <t xml:space="preserve">     Цветной картон А4, 12 листов, 12 цветов, МЕЛОВАННЫЙ, КБС</t>
  </si>
  <si>
    <t>81540</t>
  </si>
  <si>
    <t>С2801-12</t>
  </si>
  <si>
    <t>Цветной картон мелованный КБС А4 12л., 12цв. "Дракончики"</t>
  </si>
  <si>
    <t>4610121832051</t>
  </si>
  <si>
    <t>Цветной картон 12 листов, 12 цветов. Формат А4. Изготовлен из мелованного картона плотностью 230 гр/м2. Ровные насыщенные  цвета:  синий, зеленый, черный, красный, оранжевый, желтый, темно-зеленый, лимонный, коричневый, малиновый, белый, фиолетовый. Цветн</t>
  </si>
  <si>
    <t>81541</t>
  </si>
  <si>
    <t>С2801-13</t>
  </si>
  <si>
    <t>Цветной картон мелованный КБС А4 12л., 12цв.  "Подарок мартышке"</t>
  </si>
  <si>
    <t>4610121832068</t>
  </si>
  <si>
    <t>С4284</t>
  </si>
  <si>
    <t xml:space="preserve">     Цветной картон с тиснением фольгой Узор  А4, 4 листа, 4 цвета ПЭТ</t>
  </si>
  <si>
    <t>73775</t>
  </si>
  <si>
    <t>С4284-04</t>
  </si>
  <si>
    <t>Цветной картон поделочный с тиснен. А4, 4л."Ажур"</t>
  </si>
  <si>
    <t>4630056991739</t>
  </si>
  <si>
    <t>Цветной картон с тиснением фольгой  4 листа, 4 цвета ТМ Апплика.  Листы мелованного картона  окрашенны в яркие цвета, после на них нанесено тиснение фольгой. В наборе 4 листа разного цвета с одинаковм тиснением. В ассортименте 15 различных узоров: ажур, а</t>
  </si>
  <si>
    <t>73767</t>
  </si>
  <si>
    <t>С4284-07</t>
  </si>
  <si>
    <t>Цветной картон поделочный с тиснен. А4, 4л."Кружочки"</t>
  </si>
  <si>
    <t>4630056991760</t>
  </si>
  <si>
    <t>79505</t>
  </si>
  <si>
    <t>С4284-14</t>
  </si>
  <si>
    <t>Цветной поделочный картон с тиснен. А4, 4л."Орнамент"</t>
  </si>
  <si>
    <t>4610121805659</t>
  </si>
  <si>
    <t>79502</t>
  </si>
  <si>
    <t>С4284-12</t>
  </si>
  <si>
    <t>Цветной поделочный картон с тиснен. А4, 4л."Тропический паттерн"</t>
  </si>
  <si>
    <t>4610121805635</t>
  </si>
  <si>
    <t>С3218</t>
  </si>
  <si>
    <t xml:space="preserve">     Цветной мелованный картон А4, 12 листов, 8 цвет + 4 белого  гребень</t>
  </si>
  <si>
    <t>Цветной + белый картон 12 листов ТМ Апплика. Формат А4, размер 195 х 275 мм, на гребне. Внутренний блок изготовлен из мелованного картона. Плотностью 200 гр/м2.  В наборе 8 листов цветного картона цвета: красный, желтый, синий, зеленый, розовый, оранжевый</t>
  </si>
  <si>
    <t>81576</t>
  </si>
  <si>
    <t>С3218-06</t>
  </si>
  <si>
    <t>Цветной и белый картон на гребне А4 12л., 9цв. "Белый мишка"</t>
  </si>
  <si>
    <t>4610121804751</t>
  </si>
  <si>
    <t>81591</t>
  </si>
  <si>
    <t>С3218-08</t>
  </si>
  <si>
    <t>Цветной и белый картон на гребне А4 12л., 9цв. "Сказочный лес"</t>
  </si>
  <si>
    <t>4610121832334</t>
  </si>
  <si>
    <t>ЦВЕТНОЙ КАРТОН С ЭФФЕКТАМИ</t>
  </si>
  <si>
    <t>Цветной бархатный картон 5 листов, 5 цветов ТМ Апплика. В наборе представлены цвета: красный, синий, зеленый, желтый, черный. Бархатный картон  отлично подойдет для аппликаций, открыток и реализации других творческих идей.  Набор упакован в папку из мелов</t>
  </si>
  <si>
    <t>С1721</t>
  </si>
  <si>
    <t xml:space="preserve">     Цветной картон бархатный А4, 5 листов, 5 цветов. Папка</t>
  </si>
  <si>
    <t>73165</t>
  </si>
  <si>
    <t>С1721-03</t>
  </si>
  <si>
    <t>Цветной бархатный картон А4, 5л. 5цв. "Цветные круги"</t>
  </si>
  <si>
    <t>4630056991852</t>
  </si>
  <si>
    <t>ЦВЕТНОЙ КАРТОН ТРАДИЦИОННЫЙ</t>
  </si>
  <si>
    <t>С0003</t>
  </si>
  <si>
    <t xml:space="preserve">     Цветной картон А4, 8 листов, 8 цветов.</t>
  </si>
  <si>
    <t>Цветной картон 8 листов, 8 цветов. Формат А4. Внутренний блок изготовлен из немелованного картона. Плотностью 200 гр/м2. Ровные насыщенные  цвета: зеленый, фиолетовый, желтый, черный, красный, оранжевый, синий, белый. Упаковка - папка выполнена из мелован</t>
  </si>
  <si>
    <t>81369</t>
  </si>
  <si>
    <t>С0003-53</t>
  </si>
  <si>
    <t>Цветной картон А4 8л 8цв. папка "Авокадо на пляже"</t>
  </si>
  <si>
    <t>4610121830644</t>
  </si>
  <si>
    <t>81360</t>
  </si>
  <si>
    <t>С0003-47</t>
  </si>
  <si>
    <t>Цветной картон А4 8л 8цв. папка "Волшебный замок"</t>
  </si>
  <si>
    <t>4610121830583</t>
  </si>
  <si>
    <t>81361</t>
  </si>
  <si>
    <t>С0003-50</t>
  </si>
  <si>
    <t>Цветной картон А4 8л 8цв. папка"Жирафик"</t>
  </si>
  <si>
    <t>4610121830613</t>
  </si>
  <si>
    <t>81367</t>
  </si>
  <si>
    <t>С0003-48</t>
  </si>
  <si>
    <t>Цветной картон А4 8л 8цв. папка "Космический полет"</t>
  </si>
  <si>
    <t>4610121830590</t>
  </si>
  <si>
    <t>81366</t>
  </si>
  <si>
    <t>С0003-52</t>
  </si>
  <si>
    <t>Цветной картон А4 8л 8цв. папка "Морские пираты"</t>
  </si>
  <si>
    <t>4610121830637</t>
  </si>
  <si>
    <t>81362</t>
  </si>
  <si>
    <t>С0003-51</t>
  </si>
  <si>
    <t>Цветной картон А4 8л 8цв. папка "Цветные кошки"</t>
  </si>
  <si>
    <t>4610121830620</t>
  </si>
  <si>
    <t>С0011</t>
  </si>
  <si>
    <t xml:space="preserve">     Цветной картон А5, 8 листов, 8 цветов.</t>
  </si>
  <si>
    <t>Цветной картон 8 листов, 8 цветов ТМ Апплика. Листы  из немелованного картона имеют ровные насыщенные  цвета: зеленый, фиолетовый, желтый, черный, красный, оранжевый, синий, белый. Цветной картон предназначен для создания детских поделок, аппликаций и дек</t>
  </si>
  <si>
    <t>81537</t>
  </si>
  <si>
    <t>С0011-31</t>
  </si>
  <si>
    <t>Цветной картон А5 8л.,8цв. папка "Субмарина"</t>
  </si>
  <si>
    <t>4610121832389</t>
  </si>
  <si>
    <t>75828</t>
  </si>
  <si>
    <t>С0011-23</t>
  </si>
  <si>
    <t>Цветной картон А5 8л.,8цв. папка "Фламинго"</t>
  </si>
  <si>
    <t>4630072223920</t>
  </si>
  <si>
    <t>С0019</t>
  </si>
  <si>
    <t xml:space="preserve">     Белый картон А4, 8 листов.</t>
  </si>
  <si>
    <t>82351</t>
  </si>
  <si>
    <t>С0019-40</t>
  </si>
  <si>
    <t>Картон белый А4, 8л. папка "Мишка на коньках"</t>
  </si>
  <si>
    <t>4610121835373</t>
  </si>
  <si>
    <t>Белый картон 8 листов ТМ Апплика. Внутренний блок изготовлен из немелованного картона.   Белый картон может служить основой для аппликаций, материалом для моделирования, широко используется в детском творчестве, он хорошо раскрашивается карандашами, флома</t>
  </si>
  <si>
    <t>82363</t>
  </si>
  <si>
    <t>С0019-39</t>
  </si>
  <si>
    <t>Картон белый А4, 8л. папка  "Абстракция"</t>
  </si>
  <si>
    <t>4610121835366</t>
  </si>
  <si>
    <t>82254</t>
  </si>
  <si>
    <t>С0019-33</t>
  </si>
  <si>
    <t>Картон белый А4, 8л. папка "Белые медведи"</t>
  </si>
  <si>
    <t>4610121835304</t>
  </si>
  <si>
    <t>82375</t>
  </si>
  <si>
    <t>С0019-37</t>
  </si>
  <si>
    <t>Картон белый А4, 8л. папка  "Белый город"</t>
  </si>
  <si>
    <t>4610121835342</t>
  </si>
  <si>
    <t>82392</t>
  </si>
  <si>
    <t>С0019-36</t>
  </si>
  <si>
    <t>Картон белый А4, 8л. папка  "Лама"</t>
  </si>
  <si>
    <t>4610121835335</t>
  </si>
  <si>
    <t>82255</t>
  </si>
  <si>
    <t>С0019-34</t>
  </si>
  <si>
    <t>Картон белый А4, 8л. папка "Сказка"</t>
  </si>
  <si>
    <t>4610121835311</t>
  </si>
  <si>
    <t>С0010</t>
  </si>
  <si>
    <t xml:space="preserve">     Цветной картон волшебный  А4, 10 листов, 10 цветов.</t>
  </si>
  <si>
    <t>79424</t>
  </si>
  <si>
    <t>С0010-23</t>
  </si>
  <si>
    <t>Цветной картон волшебный А4 10л. 10цв. папка "Волшебное дерево"</t>
  </si>
  <si>
    <t>4610121804218</t>
  </si>
  <si>
    <t>Цветной картон волшебный 10 листов, 10 цветов ТМ Апплика. В наборе 2 листа мелованного картона окрашенного золотой и серебряной металлизированной краской  и 8 листов немелованного картона окрашенного в цвета: черный, белый, красный,  зеленый, синий, фиоле</t>
  </si>
  <si>
    <t>76773</t>
  </si>
  <si>
    <t>С0010-18</t>
  </si>
  <si>
    <t>Цветной картон волшебный  А4 10л. 10цв. папка  "Котенок-волшебник"</t>
  </si>
  <si>
    <t>4630072228659</t>
  </si>
  <si>
    <t>82229</t>
  </si>
  <si>
    <t>С0010-29</t>
  </si>
  <si>
    <t>Цветной картон волшебный А4 10л. 10цв. папка"Праздник бельчонка"</t>
  </si>
  <si>
    <t>4610121834970</t>
  </si>
  <si>
    <t>82228</t>
  </si>
  <si>
    <t>С0010-28</t>
  </si>
  <si>
    <t>Цветной картон волшебный А4 10л. 10цв. папка "Щенок-сладкоежка"</t>
  </si>
  <si>
    <t>4610121834963</t>
  </si>
  <si>
    <t>82407</t>
  </si>
  <si>
    <t>С0010-27</t>
  </si>
  <si>
    <t>Цветной картон волшебный А4 10л. 10цв. папка "Весёлый кактус"</t>
  </si>
  <si>
    <t>4610121834956</t>
  </si>
  <si>
    <t>82280</t>
  </si>
  <si>
    <t>С0010-31</t>
  </si>
  <si>
    <t>Цветной картон волшебный А4 10л. 10цв. папка"Осьминожка"</t>
  </si>
  <si>
    <t>4610121834994</t>
  </si>
  <si>
    <t>82279</t>
  </si>
  <si>
    <t>С0010-30</t>
  </si>
  <si>
    <t>Цветной картон волшебный А4 10л. 10цв. папка "Яркие птички"</t>
  </si>
  <si>
    <t>4610121834987</t>
  </si>
  <si>
    <t>С0145</t>
  </si>
  <si>
    <t xml:space="preserve">     Белый картон А3, 8 листов.</t>
  </si>
  <si>
    <t>81675</t>
  </si>
  <si>
    <t>С0145-07</t>
  </si>
  <si>
    <t>Картон белый А3 8л. папка "Квадратики"</t>
  </si>
  <si>
    <t>4610121831856</t>
  </si>
  <si>
    <t>С0164</t>
  </si>
  <si>
    <t xml:space="preserve">     Цветной картон А3, 8 листов, 8 цветов.</t>
  </si>
  <si>
    <t>78757</t>
  </si>
  <si>
    <t>С0164-07</t>
  </si>
  <si>
    <t>Цветной картон А3 8л 8цв.папка "Гонки"</t>
  </si>
  <si>
    <t>4610121803723</t>
  </si>
  <si>
    <t>Цветной картон  8 листов, 8 цветов ТМ Апплика. Листы большого формата из немелованного картона имеют ровные насыщенные  цвета: оранжевый, красный, синий, белый, фиолетовый, желтый, зеленый, черный.  Цветной картон предназначен для создания детских поделок</t>
  </si>
  <si>
    <t>С1280</t>
  </si>
  <si>
    <t xml:space="preserve">     Цветной картон А4, 6 листов, 6 цветов.</t>
  </si>
  <si>
    <t>76744</t>
  </si>
  <si>
    <t>С1280-11</t>
  </si>
  <si>
    <t>Цветной картон А4 6л 6цв. папка "Каникулы пингвинят"</t>
  </si>
  <si>
    <t>4630072228994</t>
  </si>
  <si>
    <t xml:space="preserve">Цветной картон 6 листов, 6 цветов ТМ Апплика. Листы  из немелованного картона имеют ровные насыщенные  цвета:   красный, желтый, синий, зеленый, оранжевый,  фиолетовый. Цветной картон предназначен для создания детских поделок, аппликаций и декорирования. </t>
  </si>
  <si>
    <t>76721</t>
  </si>
  <si>
    <t>С1280-12</t>
  </si>
  <si>
    <t>Цветной картон А4 6л 6цв. папка "Сладкие сны"</t>
  </si>
  <si>
    <t>4630072229007</t>
  </si>
  <si>
    <t>78458</t>
  </si>
  <si>
    <t>С1280-13</t>
  </si>
  <si>
    <t>Цветной картон А4 6л 6цв. папка "Цветной город"</t>
  </si>
  <si>
    <t>4630115108276</t>
  </si>
  <si>
    <t>С1857</t>
  </si>
  <si>
    <t xml:space="preserve">     Цветной картон магический  А4, 7 листов, 7 цветов.</t>
  </si>
  <si>
    <t>Цветной картон волшебный 7 листов, 7 цветов ТМ Апплика. В наборе 2 листа мелованного картона окрашенного золотой и серебряной металлизированной краской  и 5 листов немелованного картона окрашенного в цвета: красный,  зеленый, синий,  желтый, оранжевый. Цв</t>
  </si>
  <si>
    <t>78862</t>
  </si>
  <si>
    <t>С1857-15</t>
  </si>
  <si>
    <t>Цветной картон магический А4, 7л. 7цв. папка "Динозаврик"</t>
  </si>
  <si>
    <t>4610121803648</t>
  </si>
  <si>
    <t>78863</t>
  </si>
  <si>
    <t>С1857-16</t>
  </si>
  <si>
    <t>Цветной картон магический А4, 7л. 7цв. папка "Сладкие сны"</t>
  </si>
  <si>
    <t>4610121803655</t>
  </si>
  <si>
    <t>С2462</t>
  </si>
  <si>
    <t xml:space="preserve">     Белый картон А4, 5 листов, ПЭТ.</t>
  </si>
  <si>
    <t>76865</t>
  </si>
  <si>
    <t>С2462-10</t>
  </si>
  <si>
    <t>Картон белый А4, 5л. ПЭТ "Белые ромашки"</t>
  </si>
  <si>
    <t>4630097990890</t>
  </si>
  <si>
    <t>Белый картон 5 листов ТМ Апплика. Внутренний блок изготовлен из немелованного картона.   Белый картон может служить основой для аппликаций, материалом для моделирования, широко используется в детском творчестве, он хорошо раскрашивается карандашами, флома</t>
  </si>
  <si>
    <t>С2464</t>
  </si>
  <si>
    <t xml:space="preserve">     Цветной картон волшебный  А4 6 листов, 6 цветов, ПЭТ</t>
  </si>
  <si>
    <t>Цветной картон волшебный   6 листов, 6 цветов. ТМ Апплика. В наборе 2 листа мелованного картона окрашенного золотой и серебряной металлизированной краской и 4 листа немелованного картона окрашенного в цвета:   красный, зеленый, синий, белый. Цветной карто</t>
  </si>
  <si>
    <t>82632</t>
  </si>
  <si>
    <t>С2464-13</t>
  </si>
  <si>
    <t>Цветной картон волшебный А4, 6л. 6цв. ПЭТ "Веселые лисята"</t>
  </si>
  <si>
    <t>4610121838480</t>
  </si>
  <si>
    <t>79776</t>
  </si>
  <si>
    <t>С2464-09</t>
  </si>
  <si>
    <t>Цветной картон волшебный А4, 6л. 6цв. ПЭТ "Волшебный лес"</t>
  </si>
  <si>
    <t>4610121808339</t>
  </si>
  <si>
    <t>С2620</t>
  </si>
  <si>
    <t xml:space="preserve">     Белый картон А4, 16 листов.</t>
  </si>
  <si>
    <t>77151</t>
  </si>
  <si>
    <t>С2620-07</t>
  </si>
  <si>
    <t>Картон белый А4, 16л. папка "Белый автомобиль"</t>
  </si>
  <si>
    <t>4630097993303</t>
  </si>
  <si>
    <t>Белый картон 16 листов ТМ Апплика. Внутренний блок изготовлен из немелованного картона.   Белый картон может служить основой для аппликаций, материалом для моделирования, широко используется в детском творчестве, он хорошо раскрашивается карандашами, флом</t>
  </si>
  <si>
    <t>81575</t>
  </si>
  <si>
    <t>С2620-08</t>
  </si>
  <si>
    <t>Картон белый А4, 16л. папка "Зимние  забавы"</t>
  </si>
  <si>
    <t>4610121831795</t>
  </si>
  <si>
    <t>С2621</t>
  </si>
  <si>
    <t xml:space="preserve">     Белый картон А4, 20 листов.</t>
  </si>
  <si>
    <t>82589</t>
  </si>
  <si>
    <t>С2621-06</t>
  </si>
  <si>
    <t>Картон белый А4, 20л. папка "Белый мишка"</t>
  </si>
  <si>
    <t>4610121837858</t>
  </si>
  <si>
    <t>Белый картон 20 листов ТМ Апплика. Внутренний блок изготовлен из немелованного картона.   Белый картон может служить основой для аппликаций, материалом для моделирования, широко используется в детском творчестве, он хорошо раскрашивается карандашами, флом</t>
  </si>
  <si>
    <t>82581</t>
  </si>
  <si>
    <t>С2621-07</t>
  </si>
  <si>
    <t>Картон белый А4, 20л. папка "Город"</t>
  </si>
  <si>
    <t>4610121837865</t>
  </si>
  <si>
    <t>С2672</t>
  </si>
  <si>
    <t xml:space="preserve">     Цветной картон А4, 20 листов, 1 цвет, ПЭТ.</t>
  </si>
  <si>
    <t>76277</t>
  </si>
  <si>
    <t>С2672-01</t>
  </si>
  <si>
    <t>Цветной картон А4, 20л., 1цв. ПЭТ "Офис. Желтый"</t>
  </si>
  <si>
    <t>4630072226631</t>
  </si>
  <si>
    <t>Цветной картон 20 листов, одного цвета.  Формат А4. Размер 200 х 280 мм.  Внутренний блок изготовлен немелованного картона. Плотностью 200 гр/м2.  Упаковка - ПЭТ пакет с европодвесом.</t>
  </si>
  <si>
    <t>76276</t>
  </si>
  <si>
    <t>С2672-04</t>
  </si>
  <si>
    <t>Цветной картон А4, 20л., 1цв. ПЭТ "Офис. Зеленый"</t>
  </si>
  <si>
    <t>4630072226662</t>
  </si>
  <si>
    <t>76370</t>
  </si>
  <si>
    <t>С2672-05</t>
  </si>
  <si>
    <t>Цветной картон А4, 20л., 1цв. ПЭТ "Офис. Красный"</t>
  </si>
  <si>
    <t>4630072226679</t>
  </si>
  <si>
    <t>76315</t>
  </si>
  <si>
    <t>С2672-02</t>
  </si>
  <si>
    <t>Цветной картон А4, 20л., 1цв. ПЭТ "Офис. Черный"</t>
  </si>
  <si>
    <t>4630072226648</t>
  </si>
  <si>
    <t>С2800</t>
  </si>
  <si>
    <t xml:space="preserve">     Белый картон А5, 8 листов.</t>
  </si>
  <si>
    <t>82523</t>
  </si>
  <si>
    <t>С2800-09</t>
  </si>
  <si>
    <t>Картон белый А5, 8л. папка "Зайка под дождём"</t>
  </si>
  <si>
    <t>4610121837032</t>
  </si>
  <si>
    <t>Белый картон 8 листов ТМ Апплика. Малый экономичный формат, листы изготовлены из немелованного картона.   Белый картон может служить основой для аппликаций, материалом для моделирования, широко используется в детском творчестве, он хорошо раскрашивается к</t>
  </si>
  <si>
    <t>82499</t>
  </si>
  <si>
    <t>С2800-08</t>
  </si>
  <si>
    <t>Картон белый А5, 8л. папка "Полёт"</t>
  </si>
  <si>
    <t>4610121837025</t>
  </si>
  <si>
    <t>С2768</t>
  </si>
  <si>
    <t xml:space="preserve">     Белый картон А4, 8 листов, на скобе</t>
  </si>
  <si>
    <t>76036</t>
  </si>
  <si>
    <t>С2768-01</t>
  </si>
  <si>
    <t>Картон белый А4, 8л. ОБЕЧАЙКА</t>
  </si>
  <si>
    <t>4630072224514</t>
  </si>
  <si>
    <t>Белый картон, 8 листов, формат А4, плотность 200 гр/м2. Внутренний блок - немелованный картон. Крепление - скоба, есть цветной бумажный вкладыш, картон на обечайке. Рекомендуется детям от 3 лет.</t>
  </si>
  <si>
    <t>С2769</t>
  </si>
  <si>
    <t xml:space="preserve">     Цветной картон волшебный  А4 10 листов, 10 цветов, на скобе</t>
  </si>
  <si>
    <t>73099</t>
  </si>
  <si>
    <t>Цветной картон волшебный А4,10л. 10цв.ОБЕЧАЙКА</t>
  </si>
  <si>
    <t>4630038429137</t>
  </si>
  <si>
    <t xml:space="preserve">Цветной картон волшебный 10 листов, 10 цветов ТМ Апплика. В наборе 2 листа мелованного картона окрашенного золотой и серебряной металлизированной краской  и 8 листов немелованного картона окрашенного в цвета:   оранжевый, белый, красный, желтый, зеленый, </t>
  </si>
  <si>
    <t>С2806</t>
  </si>
  <si>
    <t xml:space="preserve">     Цветной картон А4, 20 листов, 10 цветов гребень</t>
  </si>
  <si>
    <t>79084</t>
  </si>
  <si>
    <t>С2806-28</t>
  </si>
  <si>
    <t>Цветной картон А4 20л., 10цв. гребень"Жирафы"</t>
  </si>
  <si>
    <t>4610121804850</t>
  </si>
  <si>
    <t>Цветной картон 20 листов, 10 цветов ТМ Апплика. гребне. Листы  из немелованного картона имеют ровные насыщенные  цвета:    красный, желтый, синий, зеленый, малиновый, оранжевый, коричневый, черный, белый, фиолетовый. Цветной картон предназначен для создан</t>
  </si>
  <si>
    <t>С2818</t>
  </si>
  <si>
    <t xml:space="preserve">     Белый картон увеличенной плотности А4, 5 листов, ПЭТ.</t>
  </si>
  <si>
    <t>Белый картон 5 листов ТМ Апплика. Формат  А4, размер 210 х 297 мм. Внутренний блок изготовлен из мелованного картона. Плотность 310 гр/м2.  Белый картон может служить основой для аппликаций, материалом для моделирования, широко используется в детском твор</t>
  </si>
  <si>
    <t>78665</t>
  </si>
  <si>
    <t>С2818-02</t>
  </si>
  <si>
    <t>Картон белый А4, 5л., 310гр/м2 в ПЭТ "Пальмы"</t>
  </si>
  <si>
    <t>4630115109280</t>
  </si>
  <si>
    <t>С7549</t>
  </si>
  <si>
    <t xml:space="preserve">     Поделочный картон А4, толщина 1,25 мм, 3 листа.</t>
  </si>
  <si>
    <t>80465</t>
  </si>
  <si>
    <t>С7549-02</t>
  </si>
  <si>
    <t>Поделочный картон, А4, 3л., толщ 1,25мм ПЭТ "Веселое путешествие"</t>
  </si>
  <si>
    <t>4610121813456</t>
  </si>
  <si>
    <t>Поделочный картон формат А4, 3 листа ТМ Апплика. Внутренний блок изготовлен из переплетного картона толщиной 1,25 мм.   Поделочный картон может служить основой для аппликаций и различных поделок, материалом для моделирования, он хорошо раскрашивается кара</t>
  </si>
  <si>
    <t>ЦВЕТНОЙ ФОЛЬГИНИРОВАННЫЙ КАРТОН</t>
  </si>
  <si>
    <t>С0238</t>
  </si>
  <si>
    <t xml:space="preserve">     Цветной фольгинированный картон А4, 5 листов, 5 цветов.</t>
  </si>
  <si>
    <t>Цветной фольгинированный картон  5 листов, 5 цветов ТМ Апплика. В наборе  листы  картона с нанесением металлизированной пленки разных цветов. Цвета: серебряный, золотой, синий, зеленый, красный. Фольгинированный картон  на бумажной основе хорошо режется н</t>
  </si>
  <si>
    <t>77967</t>
  </si>
  <si>
    <t>С0238-10</t>
  </si>
  <si>
    <t>Цветной картон фольгинированный А4 5цв. "Морская тема"</t>
  </si>
  <si>
    <t>4630115104599</t>
  </si>
  <si>
    <t>С1275</t>
  </si>
  <si>
    <t xml:space="preserve">     Цветной металлизированный картон с тиснением А4, 5 листов, 5 цветов.</t>
  </si>
  <si>
    <t>75813</t>
  </si>
  <si>
    <t>С1275-03</t>
  </si>
  <si>
    <t>Цветной картон металлизирован. с тисн. А4 5цв."Магические кристаллы"</t>
  </si>
  <si>
    <t>4630072223883</t>
  </si>
  <si>
    <t xml:space="preserve">Цветной металлизированный картон с тиснением  5 листов, 5 цветов ТМ Апплика. Листы картона с нанесением металлизированной пленки, с последующим тиснением  цветочного узора. В наборе цвета: золотой, серебрянный,  красный, зеленый, синий. Металлизированный </t>
  </si>
  <si>
    <t>75814</t>
  </si>
  <si>
    <t>С1275-04</t>
  </si>
  <si>
    <t>Цветной картон металлизирован. с тисн. А4 5цв."Сказочные ящерицы"</t>
  </si>
  <si>
    <t>4630072223890</t>
  </si>
  <si>
    <t>ЦВЕТНАЯ БУМАГА</t>
  </si>
  <si>
    <t>НАБОРЫ ЦВЕТНОЙ БУМАГИ и ЦВЕТНОГО КАРТОНА</t>
  </si>
  <si>
    <t>С0156</t>
  </si>
  <si>
    <t xml:space="preserve">     Набор Цветной картон мелован. + Цветная бумага тонирован. А4 8 л. 8 цв</t>
  </si>
  <si>
    <t>Набор цветного мелованного картона 8 листов, 8 цветов и цветной тонированной бумаги 8 листов, 8 цветов.  Формат А4. Внутренний блок изготовлен из мелованного картона, плотность 230 гр/м2 и тонированной (крашеной в массе) бумаги. В наборе цвета картона: кр</t>
  </si>
  <si>
    <t>79535</t>
  </si>
  <si>
    <t>С0156-18</t>
  </si>
  <si>
    <t>Цветной картон мелованный + цветная бумага двухсторонняя А4 8л, 8 цв."Жираф"</t>
  </si>
  <si>
    <t>4610121805963</t>
  </si>
  <si>
    <t>79536</t>
  </si>
  <si>
    <t>С0156-19</t>
  </si>
  <si>
    <t>Цветной картон мелованный + цветная бумага двухсторонняя А4 8л, 8 цв."Совенок"</t>
  </si>
  <si>
    <t>4610121805970</t>
  </si>
  <si>
    <t>С1832</t>
  </si>
  <si>
    <t xml:space="preserve">     Набор Цветной картон 8 листов, 8 цветов + Цветная бумага 16 л, 8 цв. Папка</t>
  </si>
  <si>
    <t>82522</t>
  </si>
  <si>
    <t>С1832-17</t>
  </si>
  <si>
    <t>Цветной картон А4 8л,8цв. + цветная бумага А4 16л, 8цв., "Волшебный домик"</t>
  </si>
  <si>
    <t>4610121838541</t>
  </si>
  <si>
    <t>Набор цветного картона  8 листов, 8 цветов и цветной бумаги 16 листов, 8 цветов.  Формат А4. Внутренний блок изготовлен из немелованного картона, плотность 200 гр/м2 и офсетной №2 бумаги. В наборе цвета картона: красный, синий, зеленый, желтый, оранжевый,</t>
  </si>
  <si>
    <t>82466</t>
  </si>
  <si>
    <t>С1832-15</t>
  </si>
  <si>
    <t>Цветной картон А4 8л,8цв. + цветная бумага А4 16л, 8цв., "Щенок на пляже"</t>
  </si>
  <si>
    <t>4610121838527</t>
  </si>
  <si>
    <t>С3630</t>
  </si>
  <si>
    <t xml:space="preserve">     Набор Цветной картон 16 листов 8 цветов + Цветная бумага 16 л. 8 цв. папка.</t>
  </si>
  <si>
    <t>82831</t>
  </si>
  <si>
    <t>С3630-04</t>
  </si>
  <si>
    <t>Цветной картон А4 16л.,8цв.+цветная  бумага 16л.,8цв."Яркие тропики"</t>
  </si>
  <si>
    <t>4610121841824</t>
  </si>
  <si>
    <t>Набор "Цветной картон, 16 листов, 8 цветов и Цветная бумага, 16 листов, 8 цветов", формат А4, плотность картона 200 гр/м2, плотность бумаги 50 гр/м2. Внутренний блок - немелованный картон и офсетная бумага. В наборе цвета картона: красный, синий, зеленый,</t>
  </si>
  <si>
    <t>САМОКЛЕЯЩАЯСЯ ЦВЕТНАЯ БУМАГА</t>
  </si>
  <si>
    <t>С0341</t>
  </si>
  <si>
    <t xml:space="preserve">     Цветная перламутровая самоклеящаяся бумага А4, 8 листов, 8 цветов.</t>
  </si>
  <si>
    <t>Цветная перламутровая самоклеящаяся бумага, 8 листов, 8 цветов, формат А4, плотность 190 гр/м2. Внутренний блок выполнен из мелованной бумаги с клевым слоем. В наборе перламутровые цвета: серебряный, золотой, лиловый, пурпурный, зеленый, фиолетовый, оранж</t>
  </si>
  <si>
    <t>79325</t>
  </si>
  <si>
    <t>С0341-05</t>
  </si>
  <si>
    <t>Цв. бумага самоклеющаяся перламутровая А4 8л.8цв."Мишки-путешественники"</t>
  </si>
  <si>
    <t>4610121804607</t>
  </si>
  <si>
    <t>С0350</t>
  </si>
  <si>
    <t xml:space="preserve">     Цветная бархатная  самоклеящаяся бумага А5, 5 листов, 5 цветов.</t>
  </si>
  <si>
    <t>80120</t>
  </si>
  <si>
    <t>С0350-05</t>
  </si>
  <si>
    <t>Цв. бумага самоклеющаяся бархатная  А5 5л, 5цв. папка ."Веселая ящерка"</t>
  </si>
  <si>
    <t>4610121807103</t>
  </si>
  <si>
    <t>Бумага цветная бархатная самоклеящаяся для детских поделок и творчества формат А5, 8 листов 8 цветов, размер листа 195 х 195 мм. Цветная бархатная бумага это материал для хобби и творчества, у которого на листы бумаги приклеин цветной ворс, получается, ка</t>
  </si>
  <si>
    <t>80107</t>
  </si>
  <si>
    <t>С0350-04</t>
  </si>
  <si>
    <t>Цв. бумага самоклеющаяся бархатная  А5 5л, 5цв. папка "Ежик"</t>
  </si>
  <si>
    <t>4610121807097</t>
  </si>
  <si>
    <t>С2417</t>
  </si>
  <si>
    <t xml:space="preserve">     Цветная флуорисцентная самоклеящаяся бумага А4, 7 листов, 7 цветов.</t>
  </si>
  <si>
    <t>Цветная флюоресцентная самоклеящаяся бумага, 7 листов, 7 цветов, формат А4, плотность 190 гр/м2. Внутренний блок выполнен из мелованной бумаги с клеевым слоем. В наборе флюоресцентные цвета: синий, зеленый, желтый, фиолетовый, алый, лимонный, оранжевый. У</t>
  </si>
  <si>
    <t>73970</t>
  </si>
  <si>
    <t>С2417-03</t>
  </si>
  <si>
    <t>Цв. бумага самоклеющаяся флюоресцентная А4 7л.7цв, папка "Фламинго"</t>
  </si>
  <si>
    <t>4630056996215</t>
  </si>
  <si>
    <t>СПЕЦИАЛЬНЫЕ ВИДЫ БУМАГ</t>
  </si>
  <si>
    <t>С1792</t>
  </si>
  <si>
    <t xml:space="preserve">     Гофрированная цветная  бумага А5, 8 листов 8 цветов,  в папке.</t>
  </si>
  <si>
    <t>Цветная гофрированная бумага 8 листов, 8 цветов, формат А5, плотность 80 гр/м2. Внутренний блок - офсетная бумага, имеющая волнообразную форму. В наборе цвета: красный, синий, зеленый, желтый, оранжевый, белый, фиолетовый, малиновый. Упаковка - папка из м</t>
  </si>
  <si>
    <t>75823</t>
  </si>
  <si>
    <t>С1792-06</t>
  </si>
  <si>
    <t>Цветная бумага гофрированная 20х20, 8л. 8цв. папка "Цветной город"</t>
  </si>
  <si>
    <t>4630072223654</t>
  </si>
  <si>
    <t>С2457</t>
  </si>
  <si>
    <t xml:space="preserve">     Гофрированная цветная бумага А4, 8 листов, ПЭТ.</t>
  </si>
  <si>
    <t>79065</t>
  </si>
  <si>
    <t>С2457-05</t>
  </si>
  <si>
    <t>Цветная бумага гофрированная А4 8л. 8цв. ПЭТ</t>
  </si>
  <si>
    <t>4630115108054</t>
  </si>
  <si>
    <t>Цветная гофрированная бумага, 8 листов, 8 цветов, формат А4, плотность 80 гр/м2. Внутренний блок - офсетная бумага, имеющая волнообразную форму. В наборе цвета: красный, синий, зеленый, желтый, оранжевый, белый, фиолетовый, малиновый. Упаковка - ПЭТ-пакет</t>
  </si>
  <si>
    <t>ЦВЕТНАЯ БУМАГА БАРХАТНАЯ</t>
  </si>
  <si>
    <t>С0199</t>
  </si>
  <si>
    <t xml:space="preserve">     Цветная бархатная бумага А4, 7 листов, 7 цветов.</t>
  </si>
  <si>
    <t>73160</t>
  </si>
  <si>
    <t>С0199-07</t>
  </si>
  <si>
    <t>Цветная бумага бархатная А4 7л. 7цв. папка "Квадраты"</t>
  </si>
  <si>
    <t>4630056991838</t>
  </si>
  <si>
    <t>Цветная бархатная бумага, 7 листов, 7 цветов, формат А4, плотность 140 гр/м2. Внутренний блок - бархатная бумага. В наборе цвета: красный, синий, зеленый, черный, желтый, оранжевый, коричневый. Упаковка - папка из мелованного картона с двумя клапанами. Ре</t>
  </si>
  <si>
    <t>С0198</t>
  </si>
  <si>
    <t xml:space="preserve">     Цветная бархатная бумага А4, 5 листов, 5 цветов.</t>
  </si>
  <si>
    <t xml:space="preserve">Цветная бархатная бумага, 5 листов, 5 цветов, формат А4, плотность 140 гр/м2. Внутренний блок - бархатная бумага. В наборе цвета: красный, синий, зеленый, черный, желтый. Упаковка - папка из мелованного картона с двумя клапанами. Рекомендуется детям от 3 </t>
  </si>
  <si>
    <t>79576</t>
  </si>
  <si>
    <t>С0198-10</t>
  </si>
  <si>
    <t>Цветная бумага бархатная А4 5л. 5цв.папка"Рыбки"</t>
  </si>
  <si>
    <t>4630072229366</t>
  </si>
  <si>
    <t>С0711</t>
  </si>
  <si>
    <t xml:space="preserve">     Цветная бархатная бумага А4, 10 листов, 10 цветов.</t>
  </si>
  <si>
    <t>78654</t>
  </si>
  <si>
    <t>С0711-09</t>
  </si>
  <si>
    <t>Цветная бумага бархатная А4 10л. 10 цв.папка"Веселые инопланетяне" европодв.</t>
  </si>
  <si>
    <t>4610121800869</t>
  </si>
  <si>
    <t>Цветная бархатная бумага 10 листов, 10 цветов, формат А4, плотность 140 гр/м2. Внутренний блок - бархатная бумага. В наборе цвета: красный, синий, зеленый, черный, желтый, белый, оранжевый, коричневый, розовый, голубой. Упаковка - папка из мелованного кар</t>
  </si>
  <si>
    <t>С2529</t>
  </si>
  <si>
    <t xml:space="preserve">     Цветная бумага бархатная  упаковка ПЭТ А4, 5 листов, 5 цветов.</t>
  </si>
  <si>
    <t>79066</t>
  </si>
  <si>
    <t>С2529-06</t>
  </si>
  <si>
    <t>Цветная бумага бархатная А4 5л. 5цв. ПЭТ</t>
  </si>
  <si>
    <t>4630115108061</t>
  </si>
  <si>
    <t>Цветная бархатная бумага, 5 листов, 5 цветов, формат А4, плотность 140 гр/м2. Внутренний блок - бархатная бумага. В наборе цвета: красный, синий, зеленый, черный, желтый. Упаковка - ПЭТ-пакет с европодвесом. Рекомендуется детям от 3 лет.</t>
  </si>
  <si>
    <t>ЦВЕТНАЯ БУМАГА ДЛЯ ОРИГАМИ, ТОНИРОВАННАЯ</t>
  </si>
  <si>
    <t>С0263</t>
  </si>
  <si>
    <t xml:space="preserve">     Цветная бумага для оригами 20х20, 8 листов, 8 цветов, в папке.</t>
  </si>
  <si>
    <t>Цветная бумага для оригами 8 листов, 8 цветов, формат 20 х 20 см, плотность 80 гр/м2. Внутренний блок - тонированная бумага. В наборе цвета: красный, голубой, розовый, салатовый, оранжевый, сиреневый, желтый, лимонный. Упаковка - папка из мелованного карт</t>
  </si>
  <si>
    <t>78881</t>
  </si>
  <si>
    <t>С0263-09</t>
  </si>
  <si>
    <t>Цветная бумага для Оригами,200х200, 8цв. папка "Птицы"</t>
  </si>
  <si>
    <t>4610121803747</t>
  </si>
  <si>
    <t>78892</t>
  </si>
  <si>
    <t>С0263-08</t>
  </si>
  <si>
    <t>Цветная бумага для Оригами,200х200, 8цв. папка "Тропики"</t>
  </si>
  <si>
    <t>4610121803730</t>
  </si>
  <si>
    <t>С0305</t>
  </si>
  <si>
    <t xml:space="preserve">     Цветная бумага тонированная А4, 12 листов, 12 цветов, в папке.</t>
  </si>
  <si>
    <t>82381</t>
  </si>
  <si>
    <t>С0305-14</t>
  </si>
  <si>
    <t>Цветная бумага тонированная А4 12л. 12цв. папка"Праздник у зверят"</t>
  </si>
  <si>
    <t>4610121837834</t>
  </si>
  <si>
    <t>Цветная тонированная бумага, 12 листов, 12 цветов, формат А4, плотность 80 гр/м2. Внутренний блок - тонированная бумага. В наборе цвета: желтый, ярко-оранжевый, светло-розовый, ярко-розовый, розовый, неоновый розовый, сиреневый, голубой, синий, светло-зел</t>
  </si>
  <si>
    <t>76672</t>
  </si>
  <si>
    <t>С0305-09</t>
  </si>
  <si>
    <t>Цветная бумага тонированная А4 12л. 12цв. папка "Веселые котята"</t>
  </si>
  <si>
    <t>4630072228420</t>
  </si>
  <si>
    <t>82006</t>
  </si>
  <si>
    <t>С0305-12</t>
  </si>
  <si>
    <t>Цветная бумага тонированная А4 12л. 12цв. папка "Цветной город"</t>
  </si>
  <si>
    <t>4610121833126</t>
  </si>
  <si>
    <t>82380</t>
  </si>
  <si>
    <t>С0305-13</t>
  </si>
  <si>
    <t>Цветная бумага тонированная А4 12л. 12цв. папка"Веселый пес"</t>
  </si>
  <si>
    <t>4610121837827</t>
  </si>
  <si>
    <t>76716</t>
  </si>
  <si>
    <t>С0305-07</t>
  </si>
  <si>
    <t>Цветная бумага тонированная А4 12л. 12цв. папка"Праздник"</t>
  </si>
  <si>
    <t>4630072228406</t>
  </si>
  <si>
    <t>76678</t>
  </si>
  <si>
    <t>С0305-08</t>
  </si>
  <si>
    <t>Цветная бумага тонированная А4 12л. 12цв. папка"Цветные фонарики"</t>
  </si>
  <si>
    <t>4630072228413</t>
  </si>
  <si>
    <t>С0326</t>
  </si>
  <si>
    <t xml:space="preserve">     Цветная бумага для оригами 30х30, 8 листов, 8 цветов, в папке.</t>
  </si>
  <si>
    <t>Цветная бумага для оригами, 8 листов, 8 цветов, формат 30 х 30 см, плотность 80 гр/м2. Внутренний блок - тонированная бумага. В наборе цвета: красный, голубой, розовый, салатовый, оранжевый, сиреневый, желтый, лимонный. Упаковка - папка из мелованного кар</t>
  </si>
  <si>
    <t>73447</t>
  </si>
  <si>
    <t>С0326-04</t>
  </si>
  <si>
    <t>Цветная бумага для Оригами,300х300, 8л 8цв. папка "Самолет"</t>
  </si>
  <si>
    <t>4630056994310</t>
  </si>
  <si>
    <t>С2243</t>
  </si>
  <si>
    <t xml:space="preserve">     Цветная бумага д/оригами с рисунком двусторонняя, 20х20, 18 лист,12 текстур</t>
  </si>
  <si>
    <t>73812</t>
  </si>
  <si>
    <t>С2243-08</t>
  </si>
  <si>
    <t>Цветная бумага для Оригами,200х200 18л. 12рисунков папка "Кораблик"</t>
  </si>
  <si>
    <t>4630056995751</t>
  </si>
  <si>
    <t>Цветная бумага для оригами с двусторонним рисунком, 18 листов, 12 рисунков, формат 20 х 20 см, плотность 60 гр/м2. Внутренний блок - офсетная бумага, с каждой стороны листа нанесен свой рисунок. Упаковка - папка из мелованного картона с одним клапаном. На</t>
  </si>
  <si>
    <t>73832</t>
  </si>
  <si>
    <t>С2243-09</t>
  </si>
  <si>
    <t>Цветная бумага для Оригами,200х200 18л. 12рисунков папка "Лисичка"</t>
  </si>
  <si>
    <t>4630056995768</t>
  </si>
  <si>
    <t>73833</t>
  </si>
  <si>
    <t>С2243-10</t>
  </si>
  <si>
    <t>Цветная бумага для Оригами,200х200 18л. 12рисунков папка  "Цветные поделки"</t>
  </si>
  <si>
    <t>4630056995775</t>
  </si>
  <si>
    <t>С3036</t>
  </si>
  <si>
    <t xml:space="preserve">     Цветная бумага тонированная А4,  10листов, моноцвет,  ПЭТ.</t>
  </si>
  <si>
    <t>76617</t>
  </si>
  <si>
    <t>С3036-03</t>
  </si>
  <si>
    <t>Цветная бумага тонированная А4, 10л. ПЭТ Розовый</t>
  </si>
  <si>
    <t>4630097990937</t>
  </si>
  <si>
    <t>Цветная тонированная бумага, 10 листов, 1 цвет, формат А4, плотность 80 гр/м2. Внутренний блок - тонированная бумага. Упаковка - ПЭТ-пакет с европодвесом. Бумага прокрашена в массе, поэтому при складывании бумаги на сгибе цвет сохраняется. Рекомендуется д</t>
  </si>
  <si>
    <t>73451</t>
  </si>
  <si>
    <t>С3036-05</t>
  </si>
  <si>
    <t>Цветная бумага тонированная А4, 10л. ПЭТ Ярко-желтый</t>
  </si>
  <si>
    <t>4630056997991</t>
  </si>
  <si>
    <t>73500</t>
  </si>
  <si>
    <t>С3036-10</t>
  </si>
  <si>
    <t>Цветная бумага тонированная А4, 10л. ПЭТ Красный</t>
  </si>
  <si>
    <t>4630056998042</t>
  </si>
  <si>
    <t>73453</t>
  </si>
  <si>
    <t>С3036-09</t>
  </si>
  <si>
    <t>Цветная бумага тонированная  А4, 10л. ПЭТ Оранжевый</t>
  </si>
  <si>
    <t>4630056998035</t>
  </si>
  <si>
    <t>73462</t>
  </si>
  <si>
    <t>С3036-06</t>
  </si>
  <si>
    <t>Цветная бумага тонированная  А4, 10л. ПЭТ Сиреневый</t>
  </si>
  <si>
    <t>4630056998004</t>
  </si>
  <si>
    <t>73450</t>
  </si>
  <si>
    <t>С3036-08</t>
  </si>
  <si>
    <t>Цветная бумага тонированная А4, 10л. ПЭТ  Ярко-зеленый</t>
  </si>
  <si>
    <t>4630056998028</t>
  </si>
  <si>
    <t>С2767</t>
  </si>
  <si>
    <t xml:space="preserve">     Цветная бумага тонированная А4, 8 листов, 8 цветов, в папке.</t>
  </si>
  <si>
    <t>79470</t>
  </si>
  <si>
    <t>С2767-10</t>
  </si>
  <si>
    <t>Цветная бумага тонированная А4  8л.,8цв. папка  "Яркие цветы"</t>
  </si>
  <si>
    <t>4610121804713</t>
  </si>
  <si>
    <t>Цветная тонированная бумага, 8 листов, 8 цветов, формат А4, плотность 80 гр/м2. Внутренний блок - тонированная бумага. В наборе цвета: желтый, светло-желтый, красный, ярко-оранжевый, голубой, зеленый, сиреневый, светло-зеленый. Упаковка - папка из мелован</t>
  </si>
  <si>
    <t>79466</t>
  </si>
  <si>
    <t>С2767-11</t>
  </si>
  <si>
    <t>Цветная бумага тонированная А4  8л.,8цв. папка "Путешественник"</t>
  </si>
  <si>
    <t>4610121804720</t>
  </si>
  <si>
    <t>С4551</t>
  </si>
  <si>
    <t xml:space="preserve">     Цветная бумага тонированная А4,  20 листов, 20 цветов, в папке.</t>
  </si>
  <si>
    <t>79917</t>
  </si>
  <si>
    <t>С4551-03</t>
  </si>
  <si>
    <t>Цветная бумага тонированная А4 20л.,20цв. папка "Цветные волны"</t>
  </si>
  <si>
    <t>4610121813364</t>
  </si>
  <si>
    <t>Цветная тонированная бумага, 20 листов, 20 цветов, формат А4, плотность 80 гр/м2. Внутренний блок - тонированная бумага. В наборе цвета: ванильный, персиковый, желтый, светло-желтый, лимонный, ярко-оранжевый, светло-оранжевый, светло-розовый, неоновый роз</t>
  </si>
  <si>
    <t>ЦВЕТНАЯ БУМАГА МЕЛОВАННАЯ</t>
  </si>
  <si>
    <t>С0385</t>
  </si>
  <si>
    <t xml:space="preserve">     Цветная  мелованная бумага А4, 10 листов, 20 цветов, в папке.</t>
  </si>
  <si>
    <t>77369</t>
  </si>
  <si>
    <t>С0385-08</t>
  </si>
  <si>
    <t>Цветная бумага  двухсторонняя мелованная А4 10л. 20цв,"Смелый лягушонок"</t>
  </si>
  <si>
    <t>4630097993280</t>
  </si>
  <si>
    <t>Цветная мелованная бумага, 10 листов, 20 цветов, формат А4, плотность 90 гр/м2. Внутренний блок - мелованная бумага двойного прокраса, что дает насыщенность цвета. Каждый лист окрашен в два разных цвета: желтый/серебряный, черный/розовый перламутр, розовы</t>
  </si>
  <si>
    <t>77370</t>
  </si>
  <si>
    <t>С0385-09</t>
  </si>
  <si>
    <t>Цветная бумага  двухсторонняя мелованная А4 10л. 20цв, "Яркие тропики"</t>
  </si>
  <si>
    <t>4630097993297</t>
  </si>
  <si>
    <t>С0947</t>
  </si>
  <si>
    <t xml:space="preserve">     Цветная мелованная бумага А4 16 листов, 16 цветов.</t>
  </si>
  <si>
    <t>81631</t>
  </si>
  <si>
    <t>С0947-25</t>
  </si>
  <si>
    <t>Цветная бумага мелованная А4 16л.,16цв."Весёлое эскимо"</t>
  </si>
  <si>
    <t>4610121831863</t>
  </si>
  <si>
    <t>Цветная мелованная бумага, 16 листов, 16 цветов, формат А4, плотность 60 гр/м2. Внутренний блок - мелованная бумага двойного прокраса, что дает насыщенность цвета. В наборе цвета: красный, желтый, синий, черный, светло красный, фиолетовый, зеленый, коричн</t>
  </si>
  <si>
    <t>78564</t>
  </si>
  <si>
    <t>С0947-24</t>
  </si>
  <si>
    <t>Цветная бумага мелованная А4 16л.,16цв."Цветные кактусы"</t>
  </si>
  <si>
    <t>4630115109990</t>
  </si>
  <si>
    <t>77161</t>
  </si>
  <si>
    <t>С0947-22</t>
  </si>
  <si>
    <t>Цветная бумага мелованная А4 16л.,16цв."Яркие тропики"</t>
  </si>
  <si>
    <t>4630097993266</t>
  </si>
  <si>
    <t>81635</t>
  </si>
  <si>
    <t>С0947-29</t>
  </si>
  <si>
    <t>Цветная бумага мелованная А4 16л.,16цв."Яркий город"</t>
  </si>
  <si>
    <t>4610121831900</t>
  </si>
  <si>
    <t>С2408</t>
  </si>
  <si>
    <t xml:space="preserve">     Цветная мелованная бумага А4 16 листов, 8 цветов на скобе.</t>
  </si>
  <si>
    <t>77183</t>
  </si>
  <si>
    <t>С2408-06</t>
  </si>
  <si>
    <t>Цветная бумага мелованная А4 16л. 8цв. "Летнее путешествие"</t>
  </si>
  <si>
    <t>4630097993648</t>
  </si>
  <si>
    <t xml:space="preserve">Цветная мелованная бумага, 16 листов, 8 цветов, формат А4, плотность 60 гр/м2. Внутренний блок - мелованная бумага двойного прокраса, что дает насыщенность цвета. В наборе цвета: красный, желтый, синий, черный, оранжевый, фиолетовый, зеленый, коричневый. </t>
  </si>
  <si>
    <t>77180</t>
  </si>
  <si>
    <t>С2408-07</t>
  </si>
  <si>
    <t>Цветная бумага мелованная А4 16л. 8цв. "Ленивец"</t>
  </si>
  <si>
    <t>4630097993655</t>
  </si>
  <si>
    <t>С2804</t>
  </si>
  <si>
    <t xml:space="preserve">     Цветная весёлая мелованная бумага А4, 8 листов, 8 цветов, на скобе.</t>
  </si>
  <si>
    <t xml:space="preserve">Цветная веселая мелованная бумага с рисунком, 8 листов, 8 цветов, формат А4, плотность 60 гр/м2. Внутренний блок - мелованная бумага двойного прокраса, что дает насыщенность цвета. В наборе каждый лист с одной стороны окрашен в цвет, а на обороте нанесен </t>
  </si>
  <si>
    <t>80574</t>
  </si>
  <si>
    <t>С2804-05</t>
  </si>
  <si>
    <t>Цветная бумага веселая двухсторонняя мелованная А4 8л., 8цв."Трио"</t>
  </si>
  <si>
    <t>4610121827552</t>
  </si>
  <si>
    <t>С2788</t>
  </si>
  <si>
    <t xml:space="preserve">     Цветная мелованная двустороння бумага А4, 4 листа, вкл обложку, 6 цветов.</t>
  </si>
  <si>
    <t>70201</t>
  </si>
  <si>
    <t>С2788-01</t>
  </si>
  <si>
    <t>Цветная бумага двухсторонняя мелованная, вкл обложку, А4 4л.6цв."Городок"</t>
  </si>
  <si>
    <t>4670026437690</t>
  </si>
  <si>
    <t>Цветная мелованная двусторонняя бумага, 4 листа, 6 цветов, включая цвета на обложке, формат А4, плотность 60 гр/м2. Внутренний блок - мелованная бумага двойного прокраса, что дает насыщенность цвета. В наборе цвета: красный, синий, коричневый, желтый, зел</t>
  </si>
  <si>
    <t>С2816</t>
  </si>
  <si>
    <t xml:space="preserve">     Цветная двухсторонняя мелованная бумага А4 48 листов, 24 цвета.</t>
  </si>
  <si>
    <t>78597</t>
  </si>
  <si>
    <t>С2816-41</t>
  </si>
  <si>
    <t>Цветная бумага двухсторонняя мелованная А4 48л., 24цв."Веселые друзья"</t>
  </si>
  <si>
    <t>4610121801217</t>
  </si>
  <si>
    <t>Цветная двухсторонняя мелованная бумага, 48 листов, 24 цвета, формат А4, плотность 60 гр/м2. Внутренний блок - мелованная бумага окрашена с двух сторон. В наборе яркие насыщенные цвета и мягкие оттенки: алый, голубой, оранжевый, темно-синий, розовый, кори</t>
  </si>
  <si>
    <t>78598</t>
  </si>
  <si>
    <t>С2816-42</t>
  </si>
  <si>
    <t>Цветная бумага двухсторонняя мелованная А4 48л., 24цв."Космические приключения"</t>
  </si>
  <si>
    <t>4610121801224</t>
  </si>
  <si>
    <t>78600</t>
  </si>
  <si>
    <t>С2816-44</t>
  </si>
  <si>
    <t>Цветная бумага двухсторонняя мелованная А4 48л., 24цв."Сладкий МИКС"</t>
  </si>
  <si>
    <t>4610121801248</t>
  </si>
  <si>
    <t>ЦВЕТНАЯ БУМАГА ТРАДИЦИОННАЯ</t>
  </si>
  <si>
    <t>С0005</t>
  </si>
  <si>
    <t xml:space="preserve">     Цветная бумага А4, 16 листов, 8 цветов.</t>
  </si>
  <si>
    <t>82367</t>
  </si>
  <si>
    <t>С0005-56</t>
  </si>
  <si>
    <t>Цв. бумага А4 16л 8цв "Веселые пираты"</t>
  </si>
  <si>
    <t>4610121838060</t>
  </si>
  <si>
    <t>Цветная бумага, 16 листов, 8 цветов, формат А4, плотность 50 гр/м2. Внутренний блок - офсет №2, двойной прокрас с одной стороны. В наборе цвета: красный, желтый, синий, черный, оранжевый, фиолетовый, зеленый, коричневый, розовый, голубой, фисташковый, тем</t>
  </si>
  <si>
    <t>82370</t>
  </si>
  <si>
    <t>С0005-59</t>
  </si>
  <si>
    <t>Цв. бумага А4 16л 8цв "Крутой полет"</t>
  </si>
  <si>
    <t>4610121838091</t>
  </si>
  <si>
    <t>82372</t>
  </si>
  <si>
    <t>С0005-61</t>
  </si>
  <si>
    <t>Цв. бумага А4 16л 8 цв "Попугай"</t>
  </si>
  <si>
    <t>4610121838114</t>
  </si>
  <si>
    <t>82369</t>
  </si>
  <si>
    <t>С0005-58</t>
  </si>
  <si>
    <t>Цв. бумага А4 16л 8цв "Сладкоежка"</t>
  </si>
  <si>
    <t>4610121838084</t>
  </si>
  <si>
    <t>82366</t>
  </si>
  <si>
    <t>С0005-55</t>
  </si>
  <si>
    <t>Цв. бумага А4 16л 8цв "Совенок"</t>
  </si>
  <si>
    <t>4610121838053</t>
  </si>
  <si>
    <t>82368</t>
  </si>
  <si>
    <t>С0005-57</t>
  </si>
  <si>
    <t>Цв. бумага А4 16л 8цв "Тигренок"</t>
  </si>
  <si>
    <t>4610121838077</t>
  </si>
  <si>
    <t>82373</t>
  </si>
  <si>
    <t>С0005-62</t>
  </si>
  <si>
    <t>Цв. бумага А4 16л 8 цв "Цветная абстракция"</t>
  </si>
  <si>
    <t>4610121838121</t>
  </si>
  <si>
    <t>79475</t>
  </si>
  <si>
    <t>С0005-47</t>
  </si>
  <si>
    <t>Цв. бумага А4 16л 8цв "Яркие насекомые"</t>
  </si>
  <si>
    <t>4630072227669</t>
  </si>
  <si>
    <t>82371</t>
  </si>
  <si>
    <t>С0005-60</t>
  </si>
  <si>
    <t>Цв. бумага А4 16л 8 цв "Семейка дино"</t>
  </si>
  <si>
    <t>4610121838107</t>
  </si>
  <si>
    <t>С0235</t>
  </si>
  <si>
    <t xml:space="preserve">     Цветная двусторонняя бумага А4, 16 листов, 8 цветов.</t>
  </si>
  <si>
    <t>77229</t>
  </si>
  <si>
    <t>С0235-21</t>
  </si>
  <si>
    <t>Цв. бумага двухсторонняя А4 16л. 8 цв. "Друзья"</t>
  </si>
  <si>
    <t>4630097994829</t>
  </si>
  <si>
    <t>Цветная двусторонняя бумага, 16 листов, 8 цветов, формат А4, плотность 50 гр/м2. Внутренний блок - офсет №2, двойной прокрас с двух сторон. В наборе цвета:  красный, желтый, синий, черный, фиолетовый, оранжевый, зеленый, коричневый. Крепление - скоба, обл</t>
  </si>
  <si>
    <t>76845</t>
  </si>
  <si>
    <t>С0235-20</t>
  </si>
  <si>
    <t>Цв. бумага двухсторонняя А4 16л. 8 цв. "Каникулы черепашки"</t>
  </si>
  <si>
    <t>4630097990340</t>
  </si>
  <si>
    <t>77235</t>
  </si>
  <si>
    <t>С0235-27</t>
  </si>
  <si>
    <t>Цв. бумага двухсторонняя А4 16л. 8 цв. "Яркие краски"</t>
  </si>
  <si>
    <t>4630097994881</t>
  </si>
  <si>
    <t>77230</t>
  </si>
  <si>
    <t>С0235-22</t>
  </si>
  <si>
    <t>Цв. бумага двухсторонняя А4 16л. 8 цв. "Кошки"</t>
  </si>
  <si>
    <t>4630097994836</t>
  </si>
  <si>
    <t>77232</t>
  </si>
  <si>
    <t>С0235-24</t>
  </si>
  <si>
    <t>Цв. бумага двухсторонняя А4 16л. 8 цв. "Представление"</t>
  </si>
  <si>
    <t>4630097994850</t>
  </si>
  <si>
    <t>77233</t>
  </si>
  <si>
    <t>С0235-25</t>
  </si>
  <si>
    <t>Цв. бумага двухсторонняя А4 16л. 8 цв. "Путешествие"</t>
  </si>
  <si>
    <t>4630097994867</t>
  </si>
  <si>
    <t>77231</t>
  </si>
  <si>
    <t>С0235-23</t>
  </si>
  <si>
    <t>Цв. бумага двухсторонняя А4 16л. 8 цв. "Веселый отдых"</t>
  </si>
  <si>
    <t>4630097994843</t>
  </si>
  <si>
    <t>С0023</t>
  </si>
  <si>
    <t xml:space="preserve">     Цветная бумага для аппликаций А4, 16 листов, 8 цветов (схемы фигур).</t>
  </si>
  <si>
    <t>79293</t>
  </si>
  <si>
    <t>С0023-20</t>
  </si>
  <si>
    <t>Цв.бумага д/апл. А4 16л. 8цв. "Кот-рыболов"</t>
  </si>
  <si>
    <t>4610121805857</t>
  </si>
  <si>
    <t>Цветная бумага для аппликаций, 16 листов, 8 цветов, формат А4, плотность 50 гр/м2. Внутренний блок - офсет №2, двойной прокрас с одной стороны. В наборе цвета: желтый, коричневый, голубой, сиреневый, черный, оранжевый, красный, зеленый. Каждый лист с одно</t>
  </si>
  <si>
    <t>79295</t>
  </si>
  <si>
    <t>С0023-22</t>
  </si>
  <si>
    <t>Цв.бумага д/апл. А4 16л. 8цв. "Летнее настроение"</t>
  </si>
  <si>
    <t>4610121805871</t>
  </si>
  <si>
    <t>С1279</t>
  </si>
  <si>
    <t xml:space="preserve">     Цветная бумага А4, 8 листов, 8 цветов.</t>
  </si>
  <si>
    <t>82588</t>
  </si>
  <si>
    <t>С1279-20</t>
  </si>
  <si>
    <t>Цветная бумага А4 8л. 8цв. от 3+"Разноцветные квадратики"</t>
  </si>
  <si>
    <t>4610121839104</t>
  </si>
  <si>
    <t xml:space="preserve">Цветная бумага, 8 листов, 8 цветов, формат А4, плотность 50 гр/м2. Внутренний блок - офсет №2, двойной прокрас с одной стороны. В наборе цвета: желтый, черный, коричневый, фиолетовый, зеленый, голубой, алый, красный. Крепление - скоба, обложка - офсетная </t>
  </si>
  <si>
    <t>82586</t>
  </si>
  <si>
    <t>С1279-18</t>
  </si>
  <si>
    <t>Цветная бумага А4 8л. 8цв. от 3+"Ежики на полянке"</t>
  </si>
  <si>
    <t>4610121839081</t>
  </si>
  <si>
    <t>82587</t>
  </si>
  <si>
    <t>С1279-19</t>
  </si>
  <si>
    <t>Цветная бумага А4 8л. 8цв. от 3+"Подводный мир"</t>
  </si>
  <si>
    <t>4610121839098</t>
  </si>
  <si>
    <t>82585</t>
  </si>
  <si>
    <t>С1279-17</t>
  </si>
  <si>
    <t>Цветная бумага А4 8л. 8цв. от 3+"Слонёнок"</t>
  </si>
  <si>
    <t>4610121839074</t>
  </si>
  <si>
    <t>С1551</t>
  </si>
  <si>
    <t xml:space="preserve">     Цветная бумага  А5, 8 листов,  8 цветов.</t>
  </si>
  <si>
    <t>78982</t>
  </si>
  <si>
    <t>С1551-10</t>
  </si>
  <si>
    <t>Цветная бумага А5 8цв. 8л. "Кукольные домики"</t>
  </si>
  <si>
    <t>4610121802863</t>
  </si>
  <si>
    <t>Цветная бумага, 8 листов, 8 цветов, формат А5, плотность 50 гр/м2. Внутренний блок - офсет №2, двойной прокрас с одной стороны. В наборе цвета: красный, черный, синий, желтый, оранжевый, зеленый, фиолетовый, алый. Крепление - скоба, обложка - офсетная бум</t>
  </si>
  <si>
    <t>С2762</t>
  </si>
  <si>
    <t xml:space="preserve">     Цветная бумага  А4, 6 листов,  6 цв.</t>
  </si>
  <si>
    <t>73272</t>
  </si>
  <si>
    <t>С2762-02</t>
  </si>
  <si>
    <t>Цв. бумага А4 "Солнечный домик" 6л., 6цв.</t>
  </si>
  <si>
    <t>4630056996161</t>
  </si>
  <si>
    <t>Цветная бумага, 6 листов, 6 цветов, формат А4, плотность 50 гр/м2. Внутренний блок - офсет №2, двойной прокрас с одной стороны. В наборе цвета: красный, желтый, зеленый, синий, фиолетовый, коричневый. Крепление - скоба, обложка - офсетная бумага. Рекоменд</t>
  </si>
  <si>
    <t>С2765</t>
  </si>
  <si>
    <t xml:space="preserve">     Цветная бумага  А4, 32 листа,  16 цветов.</t>
  </si>
  <si>
    <t>Цветная бумага, 32 листа, 16 цветов, формат А4, плотность 50 гр/м2. Внутренний блок - офсет №2, двойной прокрас с одной стороны. В наборе цвета: светло-розовый, розовый, красный, оранжевый, желтый, салатовый, зеленый, темно-зеленый, бирюзовый, голубой, си</t>
  </si>
  <si>
    <t>77904</t>
  </si>
  <si>
    <t>С2765-11</t>
  </si>
  <si>
    <t>Цв. бумага А4 32л, 16цв. "Сладкая парочка"</t>
  </si>
  <si>
    <t>4630115104490</t>
  </si>
  <si>
    <t>77902</t>
  </si>
  <si>
    <t>С2765-09</t>
  </si>
  <si>
    <t>Цв. бумага А4 32л, 16цв. "Яркий праздник"</t>
  </si>
  <si>
    <t>4630115104476</t>
  </si>
  <si>
    <t>С2766</t>
  </si>
  <si>
    <t xml:space="preserve">     Цветная двусторонняя бумага А4, 8 листов, 8 цветов.</t>
  </si>
  <si>
    <t>77908</t>
  </si>
  <si>
    <t>С2766-12</t>
  </si>
  <si>
    <t>Цв. бумага А4 двухсторон. 8л.,8цв. "Балерина"</t>
  </si>
  <si>
    <t>4630115104575</t>
  </si>
  <si>
    <t>Цветная двусторонняя бумага, 8 листов, 8 цветов, формат А4, плотность 50 гр/м2. Внутренний блок - офсет №2, двойной прокрас с двух сторон. В наборе цвета: желтый, черный, коричневый, зеленый, синий, красный, оранжевый, фиолетовый. Крепление - скоба, облож</t>
  </si>
  <si>
    <t>82219</t>
  </si>
  <si>
    <t>С2766-15</t>
  </si>
  <si>
    <t>Цв. бумага А4 двухсторон. 8л.,8цв. "Друзья-динозаврики"</t>
  </si>
  <si>
    <t>4610121836141</t>
  </si>
  <si>
    <t>82217</t>
  </si>
  <si>
    <t>С2766-13</t>
  </si>
  <si>
    <t>Цв. бумага А4 двухсторон. 8л.,8цв. "Зайчата"</t>
  </si>
  <si>
    <t>4610121836127</t>
  </si>
  <si>
    <t>82218</t>
  </si>
  <si>
    <t>С2766-14</t>
  </si>
  <si>
    <t>Цв. бумага А4 двухсторон. 8л.,8цв. "Щенок"</t>
  </si>
  <si>
    <t>4610121836134</t>
  </si>
  <si>
    <t>С2777</t>
  </si>
  <si>
    <t xml:space="preserve">     Цветная бумага волшебная А4, 10 листов, 10 цветов.</t>
  </si>
  <si>
    <t>80569</t>
  </si>
  <si>
    <t>С2777-11</t>
  </si>
  <si>
    <t>Цветная бумага волшебная А4 10л. 10цв "Динозаврики "</t>
  </si>
  <si>
    <t>4610121827194</t>
  </si>
  <si>
    <t>Цветная бумага волшебная, 10 листов, 10 цветов, формат А4, плотность 50 гр/м2. Внутренний блок - офсет №2, двойной прокрас с одной стороны. В наборе цвета: красный, желтый, синий, черный, фиолетовый, оранжевый, зеленый, коричневый и 2 листа мелованной бум</t>
  </si>
  <si>
    <t>80570</t>
  </si>
  <si>
    <t>С2777-12</t>
  </si>
  <si>
    <t>Цветная бумага волшебная А4 10л. 10цв "Котята и ананасы"</t>
  </si>
  <si>
    <t>4610121827200</t>
  </si>
  <si>
    <t>78842</t>
  </si>
  <si>
    <t>С2777-09</t>
  </si>
  <si>
    <t>Цветная бумага волшебная А4 10л. 10цв "Малыш коала"</t>
  </si>
  <si>
    <t>4630115109952</t>
  </si>
  <si>
    <t>80568</t>
  </si>
  <si>
    <t>С2777-10</t>
  </si>
  <si>
    <t>Цветная бумага волшебная А4 10л. 10цв  "Цветной  круговорот"</t>
  </si>
  <si>
    <t>4610121827187</t>
  </si>
  <si>
    <t>С2778</t>
  </si>
  <si>
    <t xml:space="preserve">     Цветная бумага А4, 16 листов, 16 цветов.</t>
  </si>
  <si>
    <t>82583</t>
  </si>
  <si>
    <t>С2778-10</t>
  </si>
  <si>
    <t>Цветная бумага А4 16л, 16цв. "Крутая машина"</t>
  </si>
  <si>
    <t>4610121838442</t>
  </si>
  <si>
    <t>Цветная бумага, 16 листов, 16 цветов, формат А4, плотность 50 гр/м2. Внутренний блок - офсет №2, двойной прокрас с одной стороны. В наборе цвета: красный, желтый, синий, черный, оранжевый, фиолетовый, зеленый, коричневый, розовый, голубой, фисташковый, те</t>
  </si>
  <si>
    <t>77006</t>
  </si>
  <si>
    <t>С2778-05</t>
  </si>
  <si>
    <t>Цветная бумага А4 16л, 16цв. "Парк развлечений"</t>
  </si>
  <si>
    <t>4630097992313</t>
  </si>
  <si>
    <t>82584</t>
  </si>
  <si>
    <t>С2778-11</t>
  </si>
  <si>
    <t>Цветная бумага А4 16л, 16цв. "Паровозик с подарками"</t>
  </si>
  <si>
    <t>4610121838459</t>
  </si>
  <si>
    <t>82582</t>
  </si>
  <si>
    <t>С2778-09</t>
  </si>
  <si>
    <t>Цветная бумага А4 16л, 16цв. "Совёнок с цветами"</t>
  </si>
  <si>
    <t>4610121838435</t>
  </si>
  <si>
    <t>С2802</t>
  </si>
  <si>
    <t xml:space="preserve">     Цветная бумага А4, 24 листа, 24 цвета.</t>
  </si>
  <si>
    <t>Цветная бумага, 24 листа, 24 цвета, формат А4, плотность 50 гр/м2. Внутренний блок - офсет №2, двойной прокрас с одной стороны. В наборе цвета: желтый, коричневый, голубой, фиолетовый, лимонный, серый, светло-голубой, светло-фиолетовый, бирюзовый, шоколад</t>
  </si>
  <si>
    <t>82060</t>
  </si>
  <si>
    <t>С2802-11</t>
  </si>
  <si>
    <t>Цветная бумага А4 24л, 24цв. "Павлин"</t>
  </si>
  <si>
    <t>4610121833164</t>
  </si>
  <si>
    <t>80982</t>
  </si>
  <si>
    <t>С2802-09</t>
  </si>
  <si>
    <t>Цветная бумага А4 24л, 24цв. "Яркий город"</t>
  </si>
  <si>
    <t>4610121828825</t>
  </si>
  <si>
    <t>С2779</t>
  </si>
  <si>
    <t xml:space="preserve">     Цветная двусторонняя бумага с рисунком А4, 16 листов, 8 цветов.</t>
  </si>
  <si>
    <t>76853</t>
  </si>
  <si>
    <t>С2779-08</t>
  </si>
  <si>
    <t>Цветная бумага двухсторон. с рисунком А4 16л.,8цв."Веселые зверята"</t>
  </si>
  <si>
    <t>4630097990708</t>
  </si>
  <si>
    <t>Цветная двусторонняя бумага с рисунком, 16 листов, 8 цветов, формат А4, плотность 50 гр/м2. Внутренний блок - офсет №2. В наборе каждый лист с одной стороны окрашен в цвет, а на обороте нанесен рисунок: розовый/треугольники, голубой/звездочки, синий/горош</t>
  </si>
  <si>
    <t>76850</t>
  </si>
  <si>
    <t>С2779-07</t>
  </si>
  <si>
    <t>Цветная бумага двухсторон. с рисунком А4 16л.,8цв."Машинки"</t>
  </si>
  <si>
    <t>4630097990692</t>
  </si>
  <si>
    <t>С4443</t>
  </si>
  <si>
    <t xml:space="preserve">     Цветная двусторонняя бумага А4, 16 листов, 16 цветов.</t>
  </si>
  <si>
    <t>82215</t>
  </si>
  <si>
    <t>С4443-11</t>
  </si>
  <si>
    <t>Цветная бумага двухсторонняя А4 16л.,16цв.  "Алиса"</t>
  </si>
  <si>
    <t>4610121835076</t>
  </si>
  <si>
    <t>Цветная двусторонняя бумага, 16 листов, 16 цветов, формат А4, плотность 50 гр/м2. Внутренний блок - офсет №2, двойной прокрас с двух сторон. В наборе цвета: красный, желтый, синий, черный, оранжевый, фиолетовый, зеленый, коричневый, розовый, голубой, фист</t>
  </si>
  <si>
    <t>82216</t>
  </si>
  <si>
    <t>С4443-12</t>
  </si>
  <si>
    <t>Цветная бумага двухсторонняя А4 16л.,16цв. "Кошачья любовь"</t>
  </si>
  <si>
    <t>4610121835083</t>
  </si>
  <si>
    <t>82214</t>
  </si>
  <si>
    <t>С4443-10</t>
  </si>
  <si>
    <t>Цветная бумага двухсторонняя А4 16л.,16цв. "Морские пираты"</t>
  </si>
  <si>
    <t>4610121835069</t>
  </si>
  <si>
    <t>С2785</t>
  </si>
  <si>
    <t xml:space="preserve">     Цветная двусторонняя бумага А4, 8 листов вкл обложку, 7 цветов.</t>
  </si>
  <si>
    <t>70193</t>
  </si>
  <si>
    <t>С2785-01</t>
  </si>
  <si>
    <t>Цветная бумага двухсторонняя включая обложку А4 8л. 7цв. " "Слоненок и совушки"</t>
  </si>
  <si>
    <t>4670026435191</t>
  </si>
  <si>
    <t xml:space="preserve">Цветная двусторонняя бумага, 8 листов, 7 цветов, включая цвета на обложке, формат А4, плотность 50 гр/м2. Внутренний блок - офсет №2, двойной прокрас с двух сторон. В наборе цвета: желтый, черный, коричневый, зеленый, синий, красный, оранжевый. Крепление </t>
  </si>
  <si>
    <t>С3255</t>
  </si>
  <si>
    <t xml:space="preserve">     Цветная бумага "КОМБИ"  А4, 16 листов,  8 цветов.</t>
  </si>
  <si>
    <t>78840</t>
  </si>
  <si>
    <t>С3255-03</t>
  </si>
  <si>
    <t>Цветная бумага КОМБИ 2 вида А4  16л 8 цв "Веселый зверек"</t>
  </si>
  <si>
    <t>4630115109372</t>
  </si>
  <si>
    <t>Цветная бумага "КОМБИ" 16 листов, 8 цветов ТМ Апплика. формат А4, размер внутреннего блока 200 х 270 мм. Внутренний блок состоит из 8 листов офсетной бумаги №2, плотность 50 г/м2и 8 листов мелованной бумаги, плотность 65 гр/м2.  В наборе представлены цвет</t>
  </si>
  <si>
    <t>78838</t>
  </si>
  <si>
    <t>С3255-04</t>
  </si>
  <si>
    <t>Цветная бумага КОМБИ 2 вида А4  16л 8 цв "Зайка"</t>
  </si>
  <si>
    <t>4630115109389</t>
  </si>
  <si>
    <t>ЦВЕТНАЯ ФОЛЬГА</t>
  </si>
  <si>
    <t>С0351</t>
  </si>
  <si>
    <t xml:space="preserve">     Цветная фольга перламутровая А4, 7 л, 7 цв.Папка</t>
  </si>
  <si>
    <t>78009</t>
  </si>
  <si>
    <t>С0351-03</t>
  </si>
  <si>
    <t>Цветная фольга перламутровая А4 7л.,7цв.папка "Подводная лодка"</t>
  </si>
  <si>
    <t>4630115103196</t>
  </si>
  <si>
    <t>Цветная перламутровая фольга, 7 листов, 7 цветов, формат А4, плотность 100 гр/м2. Внутренний блок - металлизированная пленка перламутровых цветов на бумажной основе. В наборе цвета: зеленый, синий, золотой, фиолетовый, желтый, малиновый, голубой. Упаковка</t>
  </si>
  <si>
    <t>78008</t>
  </si>
  <si>
    <t>С0351-04</t>
  </si>
  <si>
    <t>Цветная фольга перламутровая А4 7л.,7цв.папка "Радужные цветы"</t>
  </si>
  <si>
    <t>4630115103202</t>
  </si>
  <si>
    <t>С0547</t>
  </si>
  <si>
    <t xml:space="preserve">     Цветная самоклеящаяся фольга А4, 7 листов, 7 цветов.</t>
  </si>
  <si>
    <t>77034</t>
  </si>
  <si>
    <t>С0547-06</t>
  </si>
  <si>
    <t>Цветная фольга самоклеющаяся А4 7л ,7цв. папка ."Львенок"</t>
  </si>
  <si>
    <t>4630097992368</t>
  </si>
  <si>
    <t>Цветная самоклеящаяся фольга, 7 листов, 7 цветов, формат А4, плотность 200 гр/м2. Внутренний блок - металлизированная пленка разных цветов на бумажной основе с клеевым слоем. В наборе цвета: зеленый, синий, серебряный, золотой, желтый, красный, фиолетовый</t>
  </si>
  <si>
    <t>77033</t>
  </si>
  <si>
    <t>С0547-05</t>
  </si>
  <si>
    <t>Цветная фольга самоклеющаяся А4 7л ,7цв. папка "Цветные ромбы"</t>
  </si>
  <si>
    <t>4630097992351</t>
  </si>
  <si>
    <t>С2533</t>
  </si>
  <si>
    <t xml:space="preserve">     Цветная декоративная фольга А4, 5 листов, упаковка ПЭТ.</t>
  </si>
  <si>
    <t>80483</t>
  </si>
  <si>
    <t>С2533-05</t>
  </si>
  <si>
    <t>Цв. фольга декоративная А4 5л. 5цв.. ПЭТ</t>
  </si>
  <si>
    <t>4610121815030</t>
  </si>
  <si>
    <t>Цветная декоративная фольга, 5 листов, 5 цветов, формат А4, плотность 200 гр/м2. Внутренний блок - металлизированная пленка разных цветов с голографическим эффектом на бумажной основе. В наборе цвета: красный, зеленый, синий, золотой, серебряный. Упаковка</t>
  </si>
  <si>
    <t>С3374</t>
  </si>
  <si>
    <t xml:space="preserve">     Цветная голографическая фольга А4 7листов, упаковка ПЭТ</t>
  </si>
  <si>
    <t>76105</t>
  </si>
  <si>
    <t>С3374-03</t>
  </si>
  <si>
    <t>Цветная фольга голографическая А4 7л. 7цв. ПЭТ "Нежные цветы"</t>
  </si>
  <si>
    <t>4610121828719</t>
  </si>
  <si>
    <t>Цветная голографическая фольга, 7 листов, 7 цветов. формат А4, плотность 140 гр/м2. Внутренний блок - металлизированная пленка разных цветов с голографическим эффектом на бумажной основе. В наборе цвета: красный, зеленый, синий, золотой, серебряный, желты</t>
  </si>
  <si>
    <t>С3538</t>
  </si>
  <si>
    <t xml:space="preserve">     Цветная самоклеящаяся фольга с блестками А4, 5 листов, 5 цветов. ПЭТ</t>
  </si>
  <si>
    <t>76113</t>
  </si>
  <si>
    <t>С3538-01</t>
  </si>
  <si>
    <t>Цветная фольга самоклеющаяся с блестками А4 5л.,5цв. в ПЭТ</t>
  </si>
  <si>
    <t>4630072226914</t>
  </si>
  <si>
    <t>Фольга цветная с блестками  самоклеящаяся для детских поделок и творчества 5 листов 5 цветов, размер листа 200 х 280 мм. Фольга цветная с блестками самоклеящаяся это материал для хобби и творчества, у которого на лист бумаги приклеин цветная металлизирова</t>
  </si>
  <si>
    <t>ТЕТРАДИ</t>
  </si>
  <si>
    <t>СМЕННЫЕ БЛОКИ</t>
  </si>
  <si>
    <t>С1293</t>
  </si>
  <si>
    <t xml:space="preserve">     Блок сменный А5, 80 листов, красная клетка, Венеция.</t>
  </si>
  <si>
    <t>67905</t>
  </si>
  <si>
    <t>Блок сменный 80л, А5  "Венеция" розовый</t>
  </si>
  <si>
    <t>4650099104033</t>
  </si>
  <si>
    <t>Блок сменный. "Венеция" Розовый. А5. 80 листов. Отверстия под кольца. Линовка - красная клетка</t>
  </si>
  <si>
    <t>С1604</t>
  </si>
  <si>
    <t xml:space="preserve">     Блок сменный А4, 100 листов, клетка.</t>
  </si>
  <si>
    <t>68238</t>
  </si>
  <si>
    <t>Блок сменный 100л, А4, белый</t>
  </si>
  <si>
    <t>4630056992538</t>
  </si>
  <si>
    <t>Блок сменный для тетрадей на кольцах, 100 листов, высококачественная белая офсетная бумага, формат А4, плотность 60 гр/м2. Внутренний блок - клетка, перфорация под кольца. Упаковка: термоусадочная пленка.</t>
  </si>
  <si>
    <t>ТЕТРАДИ ДЛЯ ЗАПИСИ СЛОВ</t>
  </si>
  <si>
    <t>С0837</t>
  </si>
  <si>
    <t xml:space="preserve">     Тетрадь для записи иностранных слов, мелованный картон.</t>
  </si>
  <si>
    <t>Тетрадь для записи иностранных слов, 48 листов, формат А5, плотность 60 гр/м2. Внутренний блок - высококачественная белая офсетная бумага. Линовка блока - линейка голубого цвета, на странице 3 столбца: слово, транскрипция, перевод. Обложка - мелованный ка</t>
  </si>
  <si>
    <t>77340</t>
  </si>
  <si>
    <t>С0837-28</t>
  </si>
  <si>
    <t>Тетрадь д/записи иностр. слов А5, 48л. "Перья"</t>
  </si>
  <si>
    <t>4630097995802</t>
  </si>
  <si>
    <t>С0832</t>
  </si>
  <si>
    <t xml:space="preserve">     Тетрадь для записи иностранных слов А6, мелованный картон.</t>
  </si>
  <si>
    <t>74729</t>
  </si>
  <si>
    <t>С0832-18</t>
  </si>
  <si>
    <t>Тетрадь д/записи иностр. слов А6, 48л. "Радуга"</t>
  </si>
  <si>
    <t>4630056999315</t>
  </si>
  <si>
    <t>Тетрадь для записи иностранных слов, 48 листов, формат А6, плотность 60 гр/м2. Внутренний блок - высококачественная белая офсетная бумага. Линовка блока - линейка голубого цвета, на странице 2 столбца: слово, перевод. Обложка - мелованный картон, полноцве</t>
  </si>
  <si>
    <t>С4283</t>
  </si>
  <si>
    <t xml:space="preserve">     Тетрадь-словарик А5 96 листов,  высечка гребень, обложка мелованный картон.</t>
  </si>
  <si>
    <t xml:space="preserve">Тетрадь для записи иностранных слов, 96 листов, формат А5, плотность 60 гр/м2. Внутренний блок - высококачественная белая офсетная бумага. Линовка блока - линейка голубого цвета, на странице 2 столбца: слово, перевод. Высечка латинского алфавита. Обложка </t>
  </si>
  <si>
    <t>74423</t>
  </si>
  <si>
    <t>С4283-06</t>
  </si>
  <si>
    <t>Тетрадь д/зап. ин. слов А5, 96л.греб. выс. алф "Лондон"</t>
  </si>
  <si>
    <t>4630072220103</t>
  </si>
  <si>
    <t>74422</t>
  </si>
  <si>
    <t>С4283-08</t>
  </si>
  <si>
    <t>Тетрадь д/зап. ин. слов А5, 96л.греб. выс. алф "Паттерн. Лондон"</t>
  </si>
  <si>
    <t>4630072220127</t>
  </si>
  <si>
    <t>С3629</t>
  </si>
  <si>
    <t xml:space="preserve">     Тетрадь для записи трудных слов, А5, 64 листа, линейка, высечка.</t>
  </si>
  <si>
    <t>75856</t>
  </si>
  <si>
    <t>С3629-03</t>
  </si>
  <si>
    <t>Тетрадь д/записи трудных слов А5, 64л., лин., высечка "Книги"</t>
  </si>
  <si>
    <t>4630072221933</t>
  </si>
  <si>
    <t>Тетрадь для записи трудных слов, 64 листа, формат А5, плотность 60 гр/м2. Внутренний блок - высококачественная белая офсетная бумага. Линовка блока - линейка голубого цвета, высечка русского алфавита . Обложка - мелованный картон, полноцветная печать. Кре</t>
  </si>
  <si>
    <t>75887</t>
  </si>
  <si>
    <t>С3629-04</t>
  </si>
  <si>
    <t>Тетрадь д/записи трудных слов А5, 64л., лин., высечка "Листочки-птицы"</t>
  </si>
  <si>
    <t>4630072221940</t>
  </si>
  <si>
    <t>75854</t>
  </si>
  <si>
    <t>С3629-02</t>
  </si>
  <si>
    <t>Тетрадь д/записи трудных слов А5, 64л., лин., высечка "Словари"</t>
  </si>
  <si>
    <t>4630072221926</t>
  </si>
  <si>
    <t>75886</t>
  </si>
  <si>
    <t>С3629-01</t>
  </si>
  <si>
    <t>Тетрадь д/записи трудных слов А5, 64л., лин., высечка "Умные зверята"</t>
  </si>
  <si>
    <t>4630072221919</t>
  </si>
  <si>
    <t>С7416</t>
  </si>
  <si>
    <t xml:space="preserve">     Тетрадь-словарик А5 80 листов, 3 столбца,  высечка алфавита, гребень.</t>
  </si>
  <si>
    <t>Тетрадь для записи иностранных слов, 80 листов, формат А5, плотность 60 гр/м2. Внутренний блок - высококачественная белая офсетная бумага. Линовка блока - линейка голубого цвета, на странице 3 столбца: слово, транскрипция, перевод. Высечка латинского алфа</t>
  </si>
  <si>
    <t>79182</t>
  </si>
  <si>
    <t>С7416-01</t>
  </si>
  <si>
    <t>Тетрадь для записи английских слов на гребне, высечка, А5, 80л.,"Пять пенсов"</t>
  </si>
  <si>
    <t>4610121803808</t>
  </si>
  <si>
    <t>79181</t>
  </si>
  <si>
    <t>С7416-02</t>
  </si>
  <si>
    <t>Тетрадь для записи английских слов на гребне, высечка, А5, 80л.,"Путешествие"</t>
  </si>
  <si>
    <t>4610121803815</t>
  </si>
  <si>
    <t>С7460</t>
  </si>
  <si>
    <t xml:space="preserve">     Тетрадь для записи английских слов, А5 48 л.,гребень высечка мелов. картон.</t>
  </si>
  <si>
    <t>79792</t>
  </si>
  <si>
    <t>С7460-04</t>
  </si>
  <si>
    <t>Тетрадь  для записи англ. слов, А5, 48л "Значки"</t>
  </si>
  <si>
    <t>4610121806090</t>
  </si>
  <si>
    <t>Тетрадь для записи английских слов, 48 листов, формат А5, на гребне. Размер 165 х 210 мм.  Внутренний блок - высококачественная белая офсетная бумага, плотность 60 гр/м2, 3 столбца - слово / транскрипция / перевод, высечка алфавита. Обложка - мелованный к</t>
  </si>
  <si>
    <t>79797</t>
  </si>
  <si>
    <t>С7460-03</t>
  </si>
  <si>
    <t>Тетрадь  для записи англ. слов, А5, 48л "Символы"</t>
  </si>
  <si>
    <t>4610121806083</t>
  </si>
  <si>
    <t>79791</t>
  </si>
  <si>
    <t>С7460-01</t>
  </si>
  <si>
    <t>Тетрадь  для записи англ. слов, А5, 48л "Флаг"</t>
  </si>
  <si>
    <t>4610121806069</t>
  </si>
  <si>
    <t>ТЕТРАДИ ДЛЯ НОТ</t>
  </si>
  <si>
    <t>С0066</t>
  </si>
  <si>
    <t xml:space="preserve">     Тетрадь для нот А4, 16 листов, обложка офсет.</t>
  </si>
  <si>
    <t>81283</t>
  </si>
  <si>
    <t>С0066-18</t>
  </si>
  <si>
    <t>Тетрадь д/нот 16л. офсет. "Гитара"</t>
  </si>
  <si>
    <t>4610121827347</t>
  </si>
  <si>
    <t>Тетрадь для нот, 16 листов, формат А4, плотность 60 гр/м2. Внутренний блок - высококачественная белая офсетная бумага. Линовка блока - нотная строка черного цвета. Обложка - офсетная бумага, полноцветная печать. Крепление - скоба.</t>
  </si>
  <si>
    <t>81282</t>
  </si>
  <si>
    <t>С0066-17</t>
  </si>
  <si>
    <t>Тетрадь д/нот 16л. офсет. "Музыка"</t>
  </si>
  <si>
    <t>4610121827330</t>
  </si>
  <si>
    <t>81284</t>
  </si>
  <si>
    <t>С0066-19</t>
  </si>
  <si>
    <t>Тетрадь д/нот 16л. офсет. "Музыкальные инструменты"</t>
  </si>
  <si>
    <t>4610121827354</t>
  </si>
  <si>
    <t>С7457</t>
  </si>
  <si>
    <t xml:space="preserve">     Тетрадь для нот А4, 12 листов, горизонтальная, обложка офсет, скоба.</t>
  </si>
  <si>
    <t>80295</t>
  </si>
  <si>
    <t>С7457-02</t>
  </si>
  <si>
    <t>Тетрадь д/нот, 12 л., горизонталь "Веселый оркестр"</t>
  </si>
  <si>
    <t>4610121806977</t>
  </si>
  <si>
    <t>Тетрадь для нот, 12 листов, формат А4, горизонтальная. Внутренний блок - высококачественная белая офсетная бумага. Линовка блока - нотная строка черного цвета. Обложка - офсетная бумага. Крепление - скоба.</t>
  </si>
  <si>
    <t>80297</t>
  </si>
  <si>
    <t>С7457-04</t>
  </si>
  <si>
    <t>Тетрадь д/нот, 12 л., горизонталь "Суперзвезда"</t>
  </si>
  <si>
    <t>4610121806991</t>
  </si>
  <si>
    <t>ТЕТРАДИ НА ГРЕБНЕ А5</t>
  </si>
  <si>
    <t>С0790</t>
  </si>
  <si>
    <t xml:space="preserve">     Тетрадь 80 листов, клетка, гребень, обложка Арт-пластик.</t>
  </si>
  <si>
    <t>67399</t>
  </si>
  <si>
    <t>С0790-24</t>
  </si>
  <si>
    <t>Тетрадь на гребне 80л. Арт Пластик "Красный"</t>
  </si>
  <si>
    <t>4650099100424</t>
  </si>
  <si>
    <t>Тетрадь общая, 80 листов, формат А5, плотность 60 гр/м2. Внутренний блок - высококачественная белая офсетная бумага. Линовка блока голубого цвета, клетка 5 х 5 мм. Обложка - АРТ-пластик с печатью. Крепление - металлическая евроспираль в ПВХ-оплетке.</t>
  </si>
  <si>
    <t>67398</t>
  </si>
  <si>
    <t>С0790-26</t>
  </si>
  <si>
    <t>Тетрадь на гребне 80л. Арт Пластик "Темно-зеленый"</t>
  </si>
  <si>
    <t>4650099100448</t>
  </si>
  <si>
    <t>С0245</t>
  </si>
  <si>
    <t xml:space="preserve">     Тетрадь 48 листов, клетка, гребень, обложка мелованный картон, блестки.</t>
  </si>
  <si>
    <t xml:space="preserve">Тетрадь общая, 48 листов, формат А5, плотность 60 гр/м2. Внутренний блок - высококачественная белая офсетная бумага. Линовка блока голубого цвета, клетка 5 х 5 мм. Обложка - мелованный картон, полноцветная печать, выборочный УФ-лак с глиттером. Крепление </t>
  </si>
  <si>
    <t>81787</t>
  </si>
  <si>
    <t>С0245-114</t>
  </si>
  <si>
    <t>Тетрадь на гребне 48л. блестки " Единорог в цветах"  кл.</t>
  </si>
  <si>
    <t>4610121832211</t>
  </si>
  <si>
    <t>81785</t>
  </si>
  <si>
    <t>С0245-112</t>
  </si>
  <si>
    <t>Тетрадь на гребне 48л. блестки " Птичка"  кл.</t>
  </si>
  <si>
    <t>4610121832198</t>
  </si>
  <si>
    <t>С0152</t>
  </si>
  <si>
    <t xml:space="preserve">     Тетрадь 48 листов, клетка, гребень, обложка мелованный картон.</t>
  </si>
  <si>
    <t>Тетрадь общая, 48 листов, формат А5, плотность 60 гр/м2. Внутренний блок - высококачественная белая офсетная бумага. Линовка блока голубого цвета, клетка 5 х 5 мм. Обложка - мелованный картон, полноцветная печать. Крепление - металлическая евроспираль в П</t>
  </si>
  <si>
    <t>76612</t>
  </si>
  <si>
    <t>С0152-124</t>
  </si>
  <si>
    <t>Тетрадь на гребне 48л."С любовью" Люкс, кл.</t>
  </si>
  <si>
    <t>4630072228178</t>
  </si>
  <si>
    <t>С0380</t>
  </si>
  <si>
    <t xml:space="preserve">     Тетрадь-перевертыш 96 листов, клетка, гребень, обложка ламинирован.картон.</t>
  </si>
  <si>
    <t xml:space="preserve">Тетрадь-перевертыш (2 в 1), 96 листов, формат А5, плотность 60 гр/м2. Внутренний блок - высококачественная белая офсетная бумага. Линовка блока голубого цвета, клетка 5 х 5 мм. Обложка - мелованный картон, полноцветная печать, сплошной лак. Тетрадь имеет </t>
  </si>
  <si>
    <t>79525</t>
  </si>
  <si>
    <t>С0380-27</t>
  </si>
  <si>
    <t>Тетрадь - перевертыш на греб. 96л. обл.лам.карт."Смешной щенок"</t>
  </si>
  <si>
    <t>4610121806755</t>
  </si>
  <si>
    <t>С2277</t>
  </si>
  <si>
    <t xml:space="preserve">     Тетрадь 96 листов, клетка, гребень, обложка мелованный картон.</t>
  </si>
  <si>
    <t>82845</t>
  </si>
  <si>
    <t>С2277-47</t>
  </si>
  <si>
    <t>Тетрадь на гребне 96л. обл. карт. "Авто"</t>
  </si>
  <si>
    <t>4610121841756</t>
  </si>
  <si>
    <t>Тетрадь общая, 96 листов, формат А5, плотность 60 гр/м2. Внутренний блок - высококачественная белая офсетная бумага. Линовка блока голубого цвета, клетка 5 х 5 мм. Обложка - мелованный картон, полноцветная печать. Крепление - металлическая евроспираль в П</t>
  </si>
  <si>
    <t>82842</t>
  </si>
  <si>
    <t>С2277-44</t>
  </si>
  <si>
    <t>Тетрадь на гребне 96л. обл. карт. "Волны"</t>
  </si>
  <si>
    <t>4610121841725</t>
  </si>
  <si>
    <t>79172</t>
  </si>
  <si>
    <t>С2277-39</t>
  </si>
  <si>
    <t>Тетрадь на гребне 96л. обл. карт. "Мото"</t>
  </si>
  <si>
    <t>4610121804652</t>
  </si>
  <si>
    <t>82847</t>
  </si>
  <si>
    <t>С2277-49</t>
  </si>
  <si>
    <t>Тетрадь на гребне 96л. обл. карт. "Одуванчики"</t>
  </si>
  <si>
    <t>4610121841770</t>
  </si>
  <si>
    <t>82849</t>
  </si>
  <si>
    <t>С2277-51</t>
  </si>
  <si>
    <t>Тетрадь на гребне 96л. обл. карт. "С любовью"</t>
  </si>
  <si>
    <t>4610121841794</t>
  </si>
  <si>
    <t>79178</t>
  </si>
  <si>
    <t>С2277-40</t>
  </si>
  <si>
    <t>Тетрадь на гребне 96л. обл. карт. "Скейты"</t>
  </si>
  <si>
    <t>4610121804669</t>
  </si>
  <si>
    <t>82844</t>
  </si>
  <si>
    <t>С2277-46</t>
  </si>
  <si>
    <t>Тетрадь на гребне 96л. обл. карт. "Три кошки"</t>
  </si>
  <si>
    <t>4610121841749</t>
  </si>
  <si>
    <t>82848</t>
  </si>
  <si>
    <t>С2277-50</t>
  </si>
  <si>
    <t>Тетрадь на гребне 96л. обл. карт. "Тропики"</t>
  </si>
  <si>
    <t>4610121841787</t>
  </si>
  <si>
    <t>82843</t>
  </si>
  <si>
    <t>С2277-45</t>
  </si>
  <si>
    <t>Тетрадь на гребне 96л. обл. карт. "Цветная абстракция"</t>
  </si>
  <si>
    <t>4610121841732</t>
  </si>
  <si>
    <t>82846</t>
  </si>
  <si>
    <t>С2277-48</t>
  </si>
  <si>
    <t>Тетрадь на гребне 96л. обл. карт. "Экстрим"</t>
  </si>
  <si>
    <t>4610121841763</t>
  </si>
  <si>
    <t>ТЕТРАДИ НА КОЛЬЦАХ СО СМЕННЫМИ БЛОКАМИ</t>
  </si>
  <si>
    <t>С4293</t>
  </si>
  <si>
    <t xml:space="preserve">     Тетрадь на кольцах  120 листов, линейка, тверд переплет, глянц. ламинация.</t>
  </si>
  <si>
    <t>82730</t>
  </si>
  <si>
    <t>С4293-01</t>
  </si>
  <si>
    <t>Тетрадь на кольцах А5, линейка, 120л., 7БЦ, гл. ламин.</t>
  </si>
  <si>
    <t>4650099102909</t>
  </si>
  <si>
    <t>Общая тетрадь на кольцах - 120 листов.  Формат А5. Размер  135 x 200 мм. Внутренний блок - высококачественная офсетная бумага.   Плотность 60 гр/м2.  Линовка - линейка голубого цвета. Твердая обложка выполнена из качественных материалов, глянцевая ламинац</t>
  </si>
  <si>
    <t>С4294</t>
  </si>
  <si>
    <t xml:space="preserve">     Тетрадь на кольцах  120 листов, нет лин тверд переплет, глянц. ламинация.</t>
  </si>
  <si>
    <t>82731</t>
  </si>
  <si>
    <t>С4294-01</t>
  </si>
  <si>
    <t>Тетрадь на кольцах А5, 120л., нелинованный блок, 7БЦ, гл. ламин.</t>
  </si>
  <si>
    <t>4650099102916</t>
  </si>
  <si>
    <t>Общая тетрадь на кольцах - 120 листов. Формат А5. Размер 135 x 200 мм. Внутренний блок - высококачественная офсетная бумага. Плотность 60 гр/м2.  Нелинованная. Твердая обложка выполнена из качественных материалов, глянцевая ламинация. Крепление блока и об</t>
  </si>
  <si>
    <t>ТЕТРАДИ НА СКРЕПКЕ 32, 36, 40, 48 ЛИСТОВ</t>
  </si>
  <si>
    <t>С0221</t>
  </si>
  <si>
    <t xml:space="preserve">     Тетрадь 48 листов, клетка, целлюлозный картон, выборочный УФ-лак.</t>
  </si>
  <si>
    <t>82486</t>
  </si>
  <si>
    <t>С0221-174</t>
  </si>
  <si>
    <t>Тетрадь 48 л. обл. выборочный УФлак "Абстракция" клетка, в терм. 10шт</t>
  </si>
  <si>
    <t>4610121835656</t>
  </si>
  <si>
    <t>Общая тетрадь - 48 листов формата А5. Внутренний блок - высокачественная офсетная бумага. Линовка в стандартную голубую клетку , поля красного цвета. Обложка - мелованный картон, в оформлении использован выборочный Уф лак, который подчеркивает замысел диз</t>
  </si>
  <si>
    <t>82480</t>
  </si>
  <si>
    <t>С0221-170</t>
  </si>
  <si>
    <t>Тетрадь 48 л. обл. выборочный УФлак "Скейты" клетка, в терм. 10шт</t>
  </si>
  <si>
    <t>4610121835618</t>
  </si>
  <si>
    <t>С2240</t>
  </si>
  <si>
    <t xml:space="preserve">     Тетрадь 48 листов, клетка, мелованный картон.</t>
  </si>
  <si>
    <t>Общая тетрадь - 48 листов формата А5. Внутренний блок - высокачественная офсетная бумага. Линовка в стандартную голубую клетку , поля красного цвета. Обложка - мелованный картон. Блок и обложка скреплены металлическими скобами. Дизайны понравятся и школьн</t>
  </si>
  <si>
    <t>82461</t>
  </si>
  <si>
    <t>С2240-218</t>
  </si>
  <si>
    <t>Тетрадь 48 л. кл. "С любовью " в терм. 10шт</t>
  </si>
  <si>
    <t>4610121835823</t>
  </si>
  <si>
    <t>С2528</t>
  </si>
  <si>
    <t xml:space="preserve">     Тетрадь 48 листов, клетка, целлюлозный картон, тонированная.</t>
  </si>
  <si>
    <t>73742</t>
  </si>
  <si>
    <t>С2528-19</t>
  </si>
  <si>
    <t>Тетрадь 48 л. кл. обл. однотонная тониров. "Бирюзовый" в термо. 10шт.х8</t>
  </si>
  <si>
    <t>4630038429977</t>
  </si>
  <si>
    <t>Общая тетрадь - 48 листов формата А5. Внутренний блок - высокачественная офсетная бумага.  Клетка, поля. Обложка-целлюлозный картон. Однотонные обложки данной тетради способствует сохранению рабочей обстановки и не отвлекает ученика. Строгий и всегда попу</t>
  </si>
  <si>
    <t>73759</t>
  </si>
  <si>
    <t>С2528-13</t>
  </si>
  <si>
    <t>Тетрадь 48 л. кл. обл. однотонная тониров. "Пурпурный" в термо. 10шт.х8</t>
  </si>
  <si>
    <t>4630038429915</t>
  </si>
  <si>
    <t>81313</t>
  </si>
  <si>
    <t>С2528-21</t>
  </si>
  <si>
    <t>Тетрадь 48 л. кл. обл. однотонная тониров. "Тёмно-зеленый" в термо. 10шт.х8</t>
  </si>
  <si>
    <t>4610121825626</t>
  </si>
  <si>
    <t>С2549</t>
  </si>
  <si>
    <t xml:space="preserve">     Тетрадь 48 листов, линейка, мелованный картон.</t>
  </si>
  <si>
    <t>81708</t>
  </si>
  <si>
    <t>С2549-76</t>
  </si>
  <si>
    <t>Тетрадь 48 л. линия, обл. мел. карт. "Абстракция"</t>
  </si>
  <si>
    <t>4610121831344</t>
  </si>
  <si>
    <t>Общая тетрадь - 48 листов формата А5. Внутренний блок - высокачественная офсетная бумага. Линовка в линию голубого цвета , поля красные. Обложка - мелованный картон. Блок и обложка скреплены металлическими скобами.</t>
  </si>
  <si>
    <t>81709</t>
  </si>
  <si>
    <t>С2549-83</t>
  </si>
  <si>
    <t>Тетрадь 48 л. линия, обл. мел. карт. "Музыкальное кафе"</t>
  </si>
  <si>
    <t>4610121831412</t>
  </si>
  <si>
    <t>С3614</t>
  </si>
  <si>
    <t xml:space="preserve">     Тетрадь 48 листов, клетка, офсет №2, обложка офсет</t>
  </si>
  <si>
    <t>Тетрадь общая, 48 листов, формат А5, плотность 60 гр/м2. Внутренний блок - офсетная бумага №2. Линовка блока голубого цвета, клетка 5 х 5 мм, поля красные. Обложка - офсетная бумага, плотность 120гр/м2. Крепление - скоба.</t>
  </si>
  <si>
    <t>81326</t>
  </si>
  <si>
    <t>С3614-53</t>
  </si>
  <si>
    <t>Тетрадь 48 л. кл. обл. офсет, блок офсет №2 "Камуфляж"</t>
  </si>
  <si>
    <t>4610121826845</t>
  </si>
  <si>
    <t>78155</t>
  </si>
  <si>
    <t>С3614-36</t>
  </si>
  <si>
    <t>Тетрадь 48 л. кл. обл. офсет, блок офсет №2 "Монстрик"</t>
  </si>
  <si>
    <t>4630115104933</t>
  </si>
  <si>
    <t>78843</t>
  </si>
  <si>
    <t>С3614-43</t>
  </si>
  <si>
    <t>Тетрадь 48 л. кл. обл. офсет, блок офсет №2 "Спорткар"</t>
  </si>
  <si>
    <t>4610121801583</t>
  </si>
  <si>
    <t>81687</t>
  </si>
  <si>
    <t>С3614-61</t>
  </si>
  <si>
    <t>Тетрадь 48 л. кл. обл. офсет, блок офсет №2 "Текст"</t>
  </si>
  <si>
    <t>4610121831085</t>
  </si>
  <si>
    <t>73997</t>
  </si>
  <si>
    <t>С3614-22</t>
  </si>
  <si>
    <t>Тетрадь 48 л. кл. обл. офсет, блок офсет №2 "Цветные разводы"</t>
  </si>
  <si>
    <t>4630056995041</t>
  </si>
  <si>
    <t>С3619</t>
  </si>
  <si>
    <t xml:space="preserve">     Тетрадь 48 листов, клетка, офсет, обложка мелов. картон</t>
  </si>
  <si>
    <t>82524</t>
  </si>
  <si>
    <t>С3619-41</t>
  </si>
  <si>
    <t>Тетрадь 48 л. кл. обл. мел. картон, блок офсет №2 "Love"</t>
  </si>
  <si>
    <t>4610121838046</t>
  </si>
  <si>
    <t xml:space="preserve">Тетрадь общая, 48 листов, формат А5, плотность 60 гр/м2. Внутренний блок - офсетная бумага №2. Линовка блока голубого цвета, клетка 5 х 5 мм, поля красные. Обложка - офсетная бумага, плотность 120гр/м2. Крепление - скоба.оля красные. Обложка - мелованный </t>
  </si>
  <si>
    <t>82527</t>
  </si>
  <si>
    <t>С3619-34</t>
  </si>
  <si>
    <t>Тетрадь 48 л. кл. обл. мел. картон, блок офсет №2 "Авто"</t>
  </si>
  <si>
    <t>4610121837971</t>
  </si>
  <si>
    <t>79990</t>
  </si>
  <si>
    <t>С3619-26о</t>
  </si>
  <si>
    <t>Тетрадь 48 л. кл. обл. мел. картон, блок офсет "Кактусы"</t>
  </si>
  <si>
    <t>4630097994584</t>
  </si>
  <si>
    <t>Тетрадь общая, 48 листов, формат А5, плотность 60 гр/м2. Внутренний блок - высококачественная белая офсетная бумага. Линовка блока голубого цвета, клетка 5 х 5 мм, поля красные. Обложка - мелованный картон, полноцветная печать. Крепление - скоба.</t>
  </si>
  <si>
    <t>77464</t>
  </si>
  <si>
    <t>С3619-25</t>
  </si>
  <si>
    <t>Тетрадь 48 л. кл. обл. мел. картон, блок офсет №2 "Ниндзя-единорог"</t>
  </si>
  <si>
    <t>4630097994577</t>
  </si>
  <si>
    <t>82520</t>
  </si>
  <si>
    <t>С3619-39</t>
  </si>
  <si>
    <t>Тетрадь 48 л. кл. обл. мел. картон, блок офсет №2 "Пальмы"</t>
  </si>
  <si>
    <t>4610121838022</t>
  </si>
  <si>
    <t>82528</t>
  </si>
  <si>
    <t>С3619-35</t>
  </si>
  <si>
    <t>Тетрадь 48 л. кл. обл. мел. картон, блок офсет №2 "Штампы"</t>
  </si>
  <si>
    <t>4610121837988</t>
  </si>
  <si>
    <t>82526</t>
  </si>
  <si>
    <t>С3619-32</t>
  </si>
  <si>
    <t>Тетрадь 48 л. кл. обл. мел. картон, блок офсет №2 "Штрихкод"</t>
  </si>
  <si>
    <t>4610121837957</t>
  </si>
  <si>
    <t>С2797</t>
  </si>
  <si>
    <t xml:space="preserve">     Тетрадь 48 листов, Российская символика, клетка, мелованный картон.</t>
  </si>
  <si>
    <t>80273</t>
  </si>
  <si>
    <t>С2797-08</t>
  </si>
  <si>
    <t>Тетрадь 48 л. кл. обл. мел. картон "Воздушные шары"</t>
  </si>
  <si>
    <t>4610121812565</t>
  </si>
  <si>
    <t>С6046</t>
  </si>
  <si>
    <t xml:space="preserve">     Тетрадь 40 листов, клетка, мелованный картон.</t>
  </si>
  <si>
    <t>Общая тетрадь - 40 листов формата А5. Внутренний блок - высокачественная офсетная бумага. Линовка в стандартную голубую клетку , поля красного цвета. Обложка - мелованный картон. Блок и обложка скреплены металлическими скобами. Дизайны понравятся и школьн</t>
  </si>
  <si>
    <t>76735</t>
  </si>
  <si>
    <t>С6046-08</t>
  </si>
  <si>
    <t>Тетрадь 40 листов, клетка, мелованный картон "Звуки города"</t>
  </si>
  <si>
    <t>4630072227270</t>
  </si>
  <si>
    <t>76732</t>
  </si>
  <si>
    <t>С6046-03</t>
  </si>
  <si>
    <t>Тетрадь 40 листов, клетка, мелованный картон "Модный принт"</t>
  </si>
  <si>
    <t>4630072227225</t>
  </si>
  <si>
    <t>78077</t>
  </si>
  <si>
    <t>С6046-11</t>
  </si>
  <si>
    <t>Тетрадь 40 листов, клетка, мелованный картон "Супер-единорожка"</t>
  </si>
  <si>
    <t>4630115104674</t>
  </si>
  <si>
    <t>С7149</t>
  </si>
  <si>
    <t xml:space="preserve">     Тетрадь 40 листов, клетка, офсет №2, обложка мелованная бумага.</t>
  </si>
  <si>
    <t>Тетрадь общая, 40 листов, формат А5. Внутренний блок - офсетная бумага №2, плотность 60 гр/м2. Линовка блока голубого цвета, клетка 5 х 5 мм, поля красные. Обложка - мелованная бумага, плотность 150 гр/м2. Крепление - скоба.</t>
  </si>
  <si>
    <t>78637</t>
  </si>
  <si>
    <t>С7149-08</t>
  </si>
  <si>
    <t>Тетрадь 40 листов, клетка, обложка мелованная бумага, блок офсет №2, "Сладкое настроение"</t>
  </si>
  <si>
    <t>4630115108719</t>
  </si>
  <si>
    <t>78638</t>
  </si>
  <si>
    <t>С7149-06</t>
  </si>
  <si>
    <t>Тетрадь 40 листов, клетка, обложка мелованная бумага, блок офсет №2, "Субмарина"</t>
  </si>
  <si>
    <t>4630115108696</t>
  </si>
  <si>
    <t>78632</t>
  </si>
  <si>
    <t>С7149-04</t>
  </si>
  <si>
    <t>Тетрадь 40 листов, клетка, обложка мелованная бумага, блок офсет №2, "Тропический дизайн"</t>
  </si>
  <si>
    <t>4630115108672</t>
  </si>
  <si>
    <t>78629</t>
  </si>
  <si>
    <t>С7149-09</t>
  </si>
  <si>
    <t>Тетрадь 40 листов, клетка, обложка мелованная бумага, блок офсет №2, "Цветной город"</t>
  </si>
  <si>
    <t>4630115108726</t>
  </si>
  <si>
    <t>С7150</t>
  </si>
  <si>
    <t xml:space="preserve">     Тетрадь 40 листов, линия, офсет №2, обложка мелованная бумага.</t>
  </si>
  <si>
    <t>78695</t>
  </si>
  <si>
    <t>С7150-05</t>
  </si>
  <si>
    <t>Тетрадь 40 листов, линия, обложка мелованная бумага, блок офсет №2 "Ананас"</t>
  </si>
  <si>
    <t>4630115108788</t>
  </si>
  <si>
    <t>Тетрадь общая, 40 листов, формат А5. Внутренний блок - офсетная бумага №2, плотность 60 гр/м2. Линовка блока голубого цвета, линия, поля красные. Обложка - мелованная бумага, плотность 150 гр/м2. Крепление - скоба.</t>
  </si>
  <si>
    <t>78701</t>
  </si>
  <si>
    <t>С7150-03</t>
  </si>
  <si>
    <t>Тетрадь 40 листов, линия, обложка мелованная бумага, блок офсет №2 "Забавные кактусы"</t>
  </si>
  <si>
    <t>4630115108764</t>
  </si>
  <si>
    <t>78697</t>
  </si>
  <si>
    <t>С7150-07</t>
  </si>
  <si>
    <t>Тетрадь 40 листов, линия, обложка мелованная бумага, блок офсет №2 "Инопланетянин"</t>
  </si>
  <si>
    <t>4630115108801</t>
  </si>
  <si>
    <t>С7148</t>
  </si>
  <si>
    <t xml:space="preserve">     Тетрадь 40 листов,  Евроформат, ламинированный картон. Кругление угл.</t>
  </si>
  <si>
    <t>78710</t>
  </si>
  <si>
    <t>С7148-01</t>
  </si>
  <si>
    <t>Тетрадь 40 листов, Евроформат, ламинированный картон. Кругл. углы "Абстракция"</t>
  </si>
  <si>
    <t>4630115108924</t>
  </si>
  <si>
    <t>Тетрадь 40 листов, европейский формат, размер 150 х 210 мм. Кругление углов. Внутренний блок - высококачественная белая офсетная бумага, плотность 60 гр/м2. Клетка. Обложка - мелованный картон, полноцветная печать, матовая ламинация. Крепление - скоба.</t>
  </si>
  <si>
    <t>78711</t>
  </si>
  <si>
    <t>С7148-06</t>
  </si>
  <si>
    <t>Тетрадь 40 листов, Евроформат, ламинированный картон. Кругл. углы "Авто"</t>
  </si>
  <si>
    <t>4630115108979</t>
  </si>
  <si>
    <t>78712</t>
  </si>
  <si>
    <t>С7148-05</t>
  </si>
  <si>
    <t>Тетрадь 40 листов, Евроформат, ламинированный картон. Кругл. углы "Кед"</t>
  </si>
  <si>
    <t>4630115108962</t>
  </si>
  <si>
    <t>78706</t>
  </si>
  <si>
    <t>С7148-07</t>
  </si>
  <si>
    <t>Тетрадь 40 листов, Евроформат, ламинированный картон. Кругл. углы "Пальма"</t>
  </si>
  <si>
    <t>4630115108986</t>
  </si>
  <si>
    <t>78705</t>
  </si>
  <si>
    <t>С7148-03</t>
  </si>
  <si>
    <t>Тетрадь 40 листов, Евроформат, ламинированный картон. Кругл. углы "Самолеты"</t>
  </si>
  <si>
    <t>4630115108948</t>
  </si>
  <si>
    <t>ТЕТРАДИ НА СКРЕПКЕ 60,80, 96 ЛИСТОВ</t>
  </si>
  <si>
    <t>С0412</t>
  </si>
  <si>
    <t xml:space="preserve">     Тетрадь 80 листов, клетка, мелованный картон.</t>
  </si>
  <si>
    <t>Тетрадь общая, 80 листов, формат А5, плотность 60 гр/м2. Внутренний блок - высококачественная белая офсетная бумага. Линовка блока голубого цвета, клетка 5 х 5 мм, поля красные. Обложка - мелованный картон, полноцветная печать. Крепление - скоба.</t>
  </si>
  <si>
    <t>79954</t>
  </si>
  <si>
    <t>С0412-18</t>
  </si>
  <si>
    <t>Тетрадь 80л. клетка, обл.мел.карт. "Музыкальное дерево"</t>
  </si>
  <si>
    <t>4610121806878</t>
  </si>
  <si>
    <t>С0414</t>
  </si>
  <si>
    <t xml:space="preserve">     Тетрадь 80 листов, клетка, целлюлозный картон, блестки.</t>
  </si>
  <si>
    <t>Тетрадь 80л. клетка, обл.мел.карт.,блестки "Авто"</t>
  </si>
  <si>
    <t>Общая тетрадь  80 листов, клетка. Формат А5. Тетрадь изготовлена из высокачественной, белой, офсетной бумаги.  Блок - голубая клетка - 5 х 5 мм, поля красного цвета. Обложка выполнена из мелованного картона, яркая полноцветная печать,  с выборочным лакиро</t>
  </si>
  <si>
    <t>82804</t>
  </si>
  <si>
    <t>С0414-50</t>
  </si>
  <si>
    <t>4610121839715</t>
  </si>
  <si>
    <t>82812</t>
  </si>
  <si>
    <t>С0414-58</t>
  </si>
  <si>
    <t>Тетрадь 80л. клетка, обл.мел.карт.,блестки "Веселая ромашка"</t>
  </si>
  <si>
    <t>4610121839791</t>
  </si>
  <si>
    <t>82807</t>
  </si>
  <si>
    <t>С0414-53</t>
  </si>
  <si>
    <t>Тетрадь 80л. клетка, обл.мел.карт.,блестки "Внимание"</t>
  </si>
  <si>
    <t>4610121839746</t>
  </si>
  <si>
    <t>82805</t>
  </si>
  <si>
    <t>С0414-51</t>
  </si>
  <si>
    <t>Тетрадь 80л. клетка, обл.мел.карт.,блестки "Город"</t>
  </si>
  <si>
    <t>4610121839722</t>
  </si>
  <si>
    <t>82809</t>
  </si>
  <si>
    <t>С0414-55</t>
  </si>
  <si>
    <t>Тетрадь 80л. клетка, обл.мел.карт.,блестки "Золотые полоски"</t>
  </si>
  <si>
    <t>4610121839760</t>
  </si>
  <si>
    <t>79648</t>
  </si>
  <si>
    <t>С0414-47</t>
  </si>
  <si>
    <t>Тетрадь 80л. клетка, обл.мел.карт.,блестки "Полоски"</t>
  </si>
  <si>
    <t>4610121805192</t>
  </si>
  <si>
    <t>82813</t>
  </si>
  <si>
    <t>С0414-59</t>
  </si>
  <si>
    <t>Тетрадь 80л. клетка, обл.мел.карт.,блестки "Попкорн"</t>
  </si>
  <si>
    <t>4610121839807</t>
  </si>
  <si>
    <t>82808</t>
  </si>
  <si>
    <t>С0414-54</t>
  </si>
  <si>
    <t>Тетрадь 80л. клетка, обл.мел.карт.,блестки "Прикольные кошки"</t>
  </si>
  <si>
    <t>4610121839753</t>
  </si>
  <si>
    <t>82811</t>
  </si>
  <si>
    <t>С0414-57</t>
  </si>
  <si>
    <t>Тетрадь 80л. клетка, обл.мел.карт.,блестки "Сёрф"</t>
  </si>
  <si>
    <t>4610121839784</t>
  </si>
  <si>
    <t>82810</t>
  </si>
  <si>
    <t>С0414-56</t>
  </si>
  <si>
    <t>Тетрадь 80л. клетка, обл.мел.карт.,блестки "Супергерой"</t>
  </si>
  <si>
    <t>4610121839777</t>
  </si>
  <si>
    <t>82806</t>
  </si>
  <si>
    <t>С0414-52</t>
  </si>
  <si>
    <t>Тетрадь 80л. клетка, обл.мел.карт.,блестки "Тропический микс"</t>
  </si>
  <si>
    <t>4610121839739</t>
  </si>
  <si>
    <t>С2553</t>
  </si>
  <si>
    <t xml:space="preserve">     Тетрадь А5 96 листов, линейка, мелованный картон.</t>
  </si>
  <si>
    <t>75732</t>
  </si>
  <si>
    <t>С2553-44</t>
  </si>
  <si>
    <t>Тетрадь 96л. линия, обл. мел. карт. "Красный спорткар" в терм. 5штх6</t>
  </si>
  <si>
    <t>4630056998493</t>
  </si>
  <si>
    <t>Тетрадь общая, 96 листов, формат А5, плотность 60 гр/м2. Внутренний блок - высококачественная белая офсетная бумага. Линовка блока голубого цвета, линейка, поля красные. Обложка - мелованный картон, полноцветная печать. Крепление - скоба.</t>
  </si>
  <si>
    <t>ТЕТРАДИ ФОРМАТ А4</t>
  </si>
  <si>
    <t>С0952</t>
  </si>
  <si>
    <t xml:space="preserve">     Тетрадь А4, 96 листов, клетка, гребень, обложка тиснение фольгой.</t>
  </si>
  <si>
    <t>79473</t>
  </si>
  <si>
    <t>С0952-16</t>
  </si>
  <si>
    <t>Тетрадь на гребне А4, 96л. обл. гл. лам., тисн.фольг."Цветной паттерн"</t>
  </si>
  <si>
    <t>4610121805116</t>
  </si>
  <si>
    <t>Тетрадь общая, 96 листов, формат А4, плотность 60 гр/м2. Внутренний блок - высококачественная белая офсетная бумага. Линовка блока голубого цвета, клетка 5 х 5 мм. Обложка - мелованный картон, полноцветная печать, тиснение фольгой. Крепление - металлическ</t>
  </si>
  <si>
    <t>КИСТИ</t>
  </si>
  <si>
    <t>КИСТИ БЕЛКА</t>
  </si>
  <si>
    <t>Кисть круглая из волоса Белки №8. При намокании волос белки собирается в плотный пучок с тонким кончиком, поэтому такие кисти подходят для рисования тонких линий и аккуратной работы. Пучок надежно вклеен в металлическую обойму. Обойма закреплена на деревя</t>
  </si>
  <si>
    <t>С0553</t>
  </si>
  <si>
    <t xml:space="preserve">     Кисти Белка № 1, Киров.</t>
  </si>
  <si>
    <t>70505</t>
  </si>
  <si>
    <t>С0553-01ш</t>
  </si>
  <si>
    <t>Кисти "АппликА" белка №1-круглая (г. Киров)</t>
  </si>
  <si>
    <t>4660013113041</t>
  </si>
  <si>
    <t>Кисть круглая из волоса Белки №1. При намокании волос белки собирается в плотный пучок, поэтому такие кисти подходят для рисования тонких линий и аккуратной работы. Пучок надежно вклеен в металлическую обойму. Обойма закреплена на деревянной ручке двойным</t>
  </si>
  <si>
    <t>С0555</t>
  </si>
  <si>
    <t xml:space="preserve">     Кисти Белка № 3, Киров.</t>
  </si>
  <si>
    <t>70506</t>
  </si>
  <si>
    <t>С0555-01ш</t>
  </si>
  <si>
    <t>Кисти "АппликА" белка №3-круглая (г. Киров)</t>
  </si>
  <si>
    <t>4660013113065</t>
  </si>
  <si>
    <t>Кисть круглая из волоса Белки №3. При намокании волос белки собирается в плотный пучок, поэтому такие кисти подходят для рисования тонких линий и аккуратной работы. Пучок надежно вклеен в металлическую обойму. Обойма закреплена на деревянной ручке двойным</t>
  </si>
  <si>
    <t>С0556</t>
  </si>
  <si>
    <t xml:space="preserve">     Кисти Белка № 4, Киров.</t>
  </si>
  <si>
    <t>70541</t>
  </si>
  <si>
    <t>С0556-01ш</t>
  </si>
  <si>
    <t>Кисти "АппликА" белка №4-круглая(г. Киров)</t>
  </si>
  <si>
    <t>4660013113072</t>
  </si>
  <si>
    <t>Кисть круглая из волоса Белки №4. При намокании волос белки собирается в плотный пучок, поэтому такие кисти подходят для рисования тонких линий и аккуратной работы. Пучок надежно вклеен в металлическую обойму. Обойма закреплена на деревянной ручке двойным</t>
  </si>
  <si>
    <t>С3125</t>
  </si>
  <si>
    <t xml:space="preserve">     Кисти Белка № 9, Киров.</t>
  </si>
  <si>
    <t>74781</t>
  </si>
  <si>
    <t>С3125ш</t>
  </si>
  <si>
    <t>Кисти "Апплика" белка №9-круглая (г.Киров)</t>
  </si>
  <si>
    <t>2901234510090</t>
  </si>
  <si>
    <t>С2799</t>
  </si>
  <si>
    <t xml:space="preserve">     Кисти Белка №14, плоская Киров.</t>
  </si>
  <si>
    <t>77190</t>
  </si>
  <si>
    <t>С2799ш</t>
  </si>
  <si>
    <t>Кисти "АппликА" белка №14 плоская (г. Киров)</t>
  </si>
  <si>
    <t>2901234510977</t>
  </si>
  <si>
    <t>Кисть плоская из волоса Белки №14. При намокании волос белки собирается в плотный пучок с тонким кончиком, поэтому такие кисти подходят для рисования тонких линий и аккуратной работы. Пучок надежно вклеен в металлическую обойму. Обойма закреплена на дерев</t>
  </si>
  <si>
    <t>КИСТИ КОЗА</t>
  </si>
  <si>
    <t>С0538</t>
  </si>
  <si>
    <t xml:space="preserve">     Кисти Коза №1</t>
  </si>
  <si>
    <t>73296</t>
  </si>
  <si>
    <t>С0538-01ш</t>
  </si>
  <si>
    <t>Кисти "АппликА" коза №1 лакир.ручка в пластик. тубе</t>
  </si>
  <si>
    <t>4660013116189</t>
  </si>
  <si>
    <t>Кисть круглая из меха Козы №1. Пучок упругий, хорошо впитывает и отдает краску.  Пучок надежно вклеен в металлическую обойму. Обойма закреплена на деревянной ручке  двойным обжатием. Благодаря многослойному лаковому покрытию пользоваться кистью удобно и п</t>
  </si>
  <si>
    <t>С0542</t>
  </si>
  <si>
    <t xml:space="preserve">     Кисти Коза №5</t>
  </si>
  <si>
    <t>48179</t>
  </si>
  <si>
    <t>С0542-01ш</t>
  </si>
  <si>
    <t>Кисти "АппликА" коза №5 лакир.ручка в пластик. тубе (2250)</t>
  </si>
  <si>
    <t>4660013116226</t>
  </si>
  <si>
    <t>Кисть круглая из меха Козы №5. Пучок упругий, хорошо впитывает и отдает краску.  Пучок надежно вклеен в металлическую обойму. Обойма закреплена на деревянной ручке  двойным обжатием. Благодаря многослойному лаковому покрытию пользоваться кистью удобно и п</t>
  </si>
  <si>
    <t>КИСТИ КОЛОНОК</t>
  </si>
  <si>
    <t xml:space="preserve">      </t>
  </si>
  <si>
    <t>72996</t>
  </si>
  <si>
    <t>С0575-01ш</t>
  </si>
  <si>
    <t>Кисти "АппликА" колонок  №4-круглый (г. Киров)</t>
  </si>
  <si>
    <t>4660013113263</t>
  </si>
  <si>
    <t>Кисть круглая из волоса Колонка №4. Штрих-код. Уникальное сочетание мягкости, упругости и эластичности, что делает кисть практически универсальной. Пучок надежно вклеен в металлическую обойму. Обойма закреплена на деревянной ручке двойным обжатием.  Кисть</t>
  </si>
  <si>
    <t>КИСТИ ПОНИ</t>
  </si>
  <si>
    <t>С0510</t>
  </si>
  <si>
    <t xml:space="preserve">     Кисти Пони № 5.</t>
  </si>
  <si>
    <t>48182</t>
  </si>
  <si>
    <t>С0510-01ш</t>
  </si>
  <si>
    <t>Кисти "АппликА" пони №5 лакир.ручка в пластик. тубе (5750)</t>
  </si>
  <si>
    <t>4660013116172</t>
  </si>
  <si>
    <t>Кисть круглая из волоса Пони №5. Пучок мягкий и эластичный, хорошо впитывает и отдает краску. Линии получаются плавными и равномерными. Пучок надежно вклеен в металлическую обойму. Обойма закреплена на деревянной ручке  двойным обжатием. Благодаря многосл</t>
  </si>
  <si>
    <t>С0566</t>
  </si>
  <si>
    <t xml:space="preserve">     Кисти Пони № 2 Киров.</t>
  </si>
  <si>
    <t>70514</t>
  </si>
  <si>
    <t>С0566-01ш</t>
  </si>
  <si>
    <t>Кисти "АппликА" пони  №2-круглый (г. Киров)</t>
  </si>
  <si>
    <t>4660013113171</t>
  </si>
  <si>
    <t>Кисть круглая из волоса Пони №2. Пучок мягкий и эластичный, хорошо впитывает и отдает краску. Линии получаются плавными и равномерными.Пучок надежно вклеен в металлическую обойму. Обойма закреплена на деревянной ручке двойным обжатием.  Кисть предназначен</t>
  </si>
  <si>
    <t>С0568</t>
  </si>
  <si>
    <t xml:space="preserve">     Кисти Пони № 4 Киров.</t>
  </si>
  <si>
    <t>70549</t>
  </si>
  <si>
    <t>С0568-01ш</t>
  </si>
  <si>
    <t>Кисти "АппликА" пони  №4-круглый (г. Киров)</t>
  </si>
  <si>
    <t>4660013113195</t>
  </si>
  <si>
    <t>Кисть круглая из волоса Пони №4. Пучок мягкий и эластичный, хорошо впитывает и отдает краску. Линии получаются плавными и равномерными.Пучок надежно вклеен в металлическую обойму. Обойма закреплена на деревянной ручке двойным обжатием.  Кисть предназначен</t>
  </si>
  <si>
    <t>С0570</t>
  </si>
  <si>
    <t xml:space="preserve">     Кисти Пони № 6 Киров.</t>
  </si>
  <si>
    <t>70516</t>
  </si>
  <si>
    <t>С0570-01ш</t>
  </si>
  <si>
    <t>Кисти "АппликА" пони  №6-круглый (г. Киров)</t>
  </si>
  <si>
    <t>4660013113218</t>
  </si>
  <si>
    <t>Кисть круглая из волоса Пони №6. Пучок мягкий и эластичный, хорошо впитывает и отдает краску. Линии получаются плавными и равномерными.Пучок надежно вклеен в металлическую обойму. Обойма закреплена на деревянной ручке двойным обжатием.  Кисть предназначен</t>
  </si>
  <si>
    <t>С2873</t>
  </si>
  <si>
    <t xml:space="preserve">     Кисти Пони № 10</t>
  </si>
  <si>
    <t>62052</t>
  </si>
  <si>
    <t>С2873-01ш</t>
  </si>
  <si>
    <t>Кисти "АппликА" пони №10 ластик. тубе</t>
  </si>
  <si>
    <t>4630017110902</t>
  </si>
  <si>
    <t>Кисть круглая из волоса Пони №10. Пучок мягкий и эластичный, хорошо впитывает и отдает краску. Линии получаются плавными и равномерными. Пучок надежно вклеен в металлическую обойму. Обойма закреплена на деревянной ручке  двойным обжатием. Благодаря многос</t>
  </si>
  <si>
    <t>КИСТИ СИНТЕТИКА</t>
  </si>
  <si>
    <t>С2948</t>
  </si>
  <si>
    <t xml:space="preserve">     Кисти  Синтетика, веерная №14</t>
  </si>
  <si>
    <t>66908</t>
  </si>
  <si>
    <t>С2948-01</t>
  </si>
  <si>
    <t>Кисть "АппликА" синтетика веерная №14</t>
  </si>
  <si>
    <t>4680032642179</t>
  </si>
  <si>
    <t>Кисть веерная  из синтетического волоса №14. Аналог натурального волоса, параметры мягкости и эластичности практически эдентичны. Пучок имеет форму веера, он надежно вклеен в металлическую обойму. Обойма закреплена на деревянной ручке двойным обжатием.  В</t>
  </si>
  <si>
    <t>С4153</t>
  </si>
  <si>
    <t xml:space="preserve">     Кисти Синтетика № 1, круглая, Киров.</t>
  </si>
  <si>
    <t>70663</t>
  </si>
  <si>
    <t>С4153ш</t>
  </si>
  <si>
    <t>Кисть "АппликА" синтетическая круглая №1</t>
  </si>
  <si>
    <t>4630017117499</t>
  </si>
  <si>
    <t>Кисть круглая из синтетического волоса №1. Аналог натурального волоса, параметры мягкости и эластичности практически эдентичны, напоняемость краской немного ниже. Пучок надежно вклеен в металлическую обойму. Обойма закреплена на деревянной ручке двойным о</t>
  </si>
  <si>
    <t>С4154</t>
  </si>
  <si>
    <t xml:space="preserve">     Кисти Синтетика № 2, круглая, Киров.</t>
  </si>
  <si>
    <t>70544</t>
  </si>
  <si>
    <t>С4154ш</t>
  </si>
  <si>
    <t>Кисть "АппликА" синтетическая круглая №2</t>
  </si>
  <si>
    <t>4630017117505</t>
  </si>
  <si>
    <t>Кисть круглая из синтетического волоса №2. Аналог натурального волоса, параметры мягкости и эластичности практически эдентичны, напоняемость краской немного ниже. Пучок надежно вклеен в металлическую обойму. Обойма закреплена на деревянной ручке двойным о</t>
  </si>
  <si>
    <t>С4155</t>
  </si>
  <si>
    <t xml:space="preserve">     Кисти Синтетика № 3, круглая, Киров.</t>
  </si>
  <si>
    <t>70509</t>
  </si>
  <si>
    <t>С4155ш</t>
  </si>
  <si>
    <t>Кисть "АппликА" синтетическая круглая №3</t>
  </si>
  <si>
    <t>4630017117512</t>
  </si>
  <si>
    <t>Кисть круглая из синтетического волоса №3. Аналог натурального волоса, параметры мягкости и эластичности практически эдентичны, напоняемость краской немного ниже. Пучок надежно вклеен в металлическую обойму. Обойма закреплена на деревянной ручке двойным о</t>
  </si>
  <si>
    <t>С4156</t>
  </si>
  <si>
    <t xml:space="preserve">     Кисти Синтетика № 4, круглая, Киров.</t>
  </si>
  <si>
    <t>70545</t>
  </si>
  <si>
    <t>С4156ш</t>
  </si>
  <si>
    <t>Кисть "АппликА" синтетическая круглая №4</t>
  </si>
  <si>
    <t>4630017117529</t>
  </si>
  <si>
    <t>Кисть круглая из синтетического волоса №4. Аналог натурального волоса, параметры мягкости и эластичности практически эдентичны, напоняемость краской немного ниже. Пучок надежно вклеен в металлическую обойму. Обойма закреплена на деревянной ручке двойным о</t>
  </si>
  <si>
    <t>С4158</t>
  </si>
  <si>
    <t xml:space="preserve">     Кисти Синтетика № 6, круглая, Киров.</t>
  </si>
  <si>
    <t>70510</t>
  </si>
  <si>
    <t>С4158ш</t>
  </si>
  <si>
    <t>Кисть "АппликА" синтетическая круглая №6</t>
  </si>
  <si>
    <t>4630017117543</t>
  </si>
  <si>
    <t>Кисть круглая из синтетического волоса №6. Аналог натурального волоса, параметры мягкости и эластичности практически эдентичны, напоняемость краской немного ниже. Пучок надежно вклеен в металлическую обойму. Обойма закреплена на деревянной ручке двойным о</t>
  </si>
  <si>
    <t>С4159</t>
  </si>
  <si>
    <t xml:space="preserve">     Кисти Синтетика № 4, плоская, Киров.</t>
  </si>
  <si>
    <t>70511</t>
  </si>
  <si>
    <t>С4159ш</t>
  </si>
  <si>
    <t>Кисть "АппликА" синтетическая плоская №4</t>
  </si>
  <si>
    <t>4630017117550</t>
  </si>
  <si>
    <t>Кисть плоская из синтетического волоса №2.  Аналог натурального волоса, параметры мягкости и эластичности практически эдентичны, напоняемость краской немного ниже.   Пучок надежно вклеен в металлическую обойму. Обойма закреплена на деревянной ручке  двойн</t>
  </si>
  <si>
    <t>С4160</t>
  </si>
  <si>
    <t xml:space="preserve">     Кисти Синтетика № 6, плоская, Киров.</t>
  </si>
  <si>
    <t>70547</t>
  </si>
  <si>
    <t>С4160ш</t>
  </si>
  <si>
    <t>Кисть "АппликА" синтетическая плоская №6</t>
  </si>
  <si>
    <t>4630017117567</t>
  </si>
  <si>
    <t>Кисть плоская из синтетического волоса №4.  Аналог натурального волоса, параметры мягкости и эластичности практически эдентичны, напоняемость краской немного ниже.   Пучок надежно вклеен в металлическую обойму. Обойма закреплена на деревянной ручке  двойн</t>
  </si>
  <si>
    <t>С4161</t>
  </si>
  <si>
    <t xml:space="preserve">     Кисти Синтетика № 8, плоская, Киров.</t>
  </si>
  <si>
    <t>70548</t>
  </si>
  <si>
    <t>С4161ш</t>
  </si>
  <si>
    <t>Кисть "АппликА" синтетическая плоская №8</t>
  </si>
  <si>
    <t>4630017117574</t>
  </si>
  <si>
    <t>Кисть плоская из синтетического волоса №6.  Аналог натурального волоса, параметры мягкости и эластичности практически эдентичны, напоняемость краской немного ниже.   Пучок надежно вклеен в металлическую обойму. Обойма закреплена на деревянной ручке  двойн</t>
  </si>
  <si>
    <t>С3516</t>
  </si>
  <si>
    <t xml:space="preserve">     Кисти Синтетика № 6, плоская</t>
  </si>
  <si>
    <t>72818</t>
  </si>
  <si>
    <t>С3516-01</t>
  </si>
  <si>
    <t>Кисть "Апплика" синтетическая плоская №6 в тубе</t>
  </si>
  <si>
    <t>4680032642131</t>
  </si>
  <si>
    <t>С3518</t>
  </si>
  <si>
    <t xml:space="preserve">     Кисти  Синтетика, плоская №10.</t>
  </si>
  <si>
    <t>72820</t>
  </si>
  <si>
    <t>С3518-01</t>
  </si>
  <si>
    <t>Кисти "Апплика" синтетическая  плоская №10 в тубе</t>
  </si>
  <si>
    <t>4680032642155</t>
  </si>
  <si>
    <t>Кисть плоская  из синтетического волоса №10. Аналог натурального волоса, параметры мягкости и эластичности практически эдентичны. Пучок надежно вклеен в металлическую обойму. Обойма закреплена на деревянной ручке двойным обжатием.  Кисть предназначена для</t>
  </si>
  <si>
    <t>КИСТИ ЩЕТИНА</t>
  </si>
  <si>
    <t>С0576</t>
  </si>
  <si>
    <t xml:space="preserve">     Кисти Щетина № 2 Киров, круглая.</t>
  </si>
  <si>
    <t>70554</t>
  </si>
  <si>
    <t>С0576-01ш</t>
  </si>
  <si>
    <t>Кисти "АппликА" щетина №2 круглая (г.Киров)</t>
  </si>
  <si>
    <t>4660013113270</t>
  </si>
  <si>
    <t>Кисть круглая из свиной щетины №2. Кисть отличается особой упругостью, волосы имеют расщипленный кончик, поэтому хорошо впитывают краску и она ровно ложится на поверхность.  Пучок надежно вклеен в металлическую обойму. Обойма закреплена на деревянной ручк</t>
  </si>
  <si>
    <t>С0580</t>
  </si>
  <si>
    <t xml:space="preserve">     Кисти Щетина № 6 Киров, круглая.</t>
  </si>
  <si>
    <t>70521</t>
  </si>
  <si>
    <t>С0580-01ш</t>
  </si>
  <si>
    <t>Кисти "АппликА" щетина №6 круглая (г.Киров)</t>
  </si>
  <si>
    <t>4660013113317</t>
  </si>
  <si>
    <t>Кисть круглая из свиной щетины №6. Кисть отличается особой упругостью, волосы имеют расщипленный кончик, поэтому хорошо впитывают краску и она ровно ложится на поверхность.  Пучок надежно вклеен в металлическую обойму. Обойма закреплена на деревянной ручк</t>
  </si>
  <si>
    <t>НАБОРЫ АППЛИКА</t>
  </si>
  <si>
    <t>С0505</t>
  </si>
  <si>
    <t xml:space="preserve">     Набор Кистей Белка №5, 5, 5.</t>
  </si>
  <si>
    <t>42512</t>
  </si>
  <si>
    <t>С0505-01</t>
  </si>
  <si>
    <t>Кисти "АппликА" набор 3шт. белка №5 (3 кисти) (240)</t>
  </si>
  <si>
    <t>4660013116127</t>
  </si>
  <si>
    <t>Набор круглых кистей 3 шт. из волоса Белки - № 5. Пучок мягкий и эластичный, хорошо сохраняет форму, легко моется. Линии получаются плавными и равномерными, штрихи - изящными и тонкими. Пучок надежно вклеен в металлическую обойму. Обойма закреплена на дер</t>
  </si>
  <si>
    <t>С3509</t>
  </si>
  <si>
    <t xml:space="preserve">     Набор Кистей Белка №1, 2, 3. ПЭТ</t>
  </si>
  <si>
    <t>72931</t>
  </si>
  <si>
    <t>С3509-01</t>
  </si>
  <si>
    <t>Кисти "АппликА" набор 3шт. белка №№1,2,3</t>
  </si>
  <si>
    <t>4630038424439</t>
  </si>
  <si>
    <t>Набор круглых кистей 3 шт. из волоса Белки - № 1, 2, 3. Пучок мягкий и эластичный, хорошо впитывает и отдает краску. Линии получаются плавными и равномерными. Пучок надежно вклеен в металлическую обойму. Обойма закреплена на деревянной ручке с двойным обж</t>
  </si>
  <si>
    <t>С3514</t>
  </si>
  <si>
    <t xml:space="preserve">     Набор Кистей Пони №1, 3, 5 ПЭТ</t>
  </si>
  <si>
    <t>72935</t>
  </si>
  <si>
    <t>С3513-01</t>
  </si>
  <si>
    <t>Кисти "АппликА" набор 3шт. пони №№1,2,3</t>
  </si>
  <si>
    <t>4630038424477</t>
  </si>
  <si>
    <t>Набор круглых кистей 3 шт. из волоса Пони - № 1, 3, 5. Пучок мягкий и эластичный, хорошо впитывает и отдает краску. Линии получаются плавными и равномерными.Пучок надежно вклеен в металлическую обойму. Обойма закреплена на деревянной ручке с двойным обжат</t>
  </si>
  <si>
    <t>С3512</t>
  </si>
  <si>
    <t xml:space="preserve">     Набор Кистей Пони №1,2,3,4, 5</t>
  </si>
  <si>
    <t>72934</t>
  </si>
  <si>
    <t>С3512-01</t>
  </si>
  <si>
    <t>Кисти "АппликА" набор 5шт. пони №№1,2,3,4,5</t>
  </si>
  <si>
    <t>4630038424460</t>
  </si>
  <si>
    <t>Набор круглых кистей 5 шт. из волоса Пони - № 1,2,3,4, 5. Пучок мягкий и эластичный, хорошо впитывает и отдает краску. Линии получаются плавными и равномерными.Пучок надежно вклеен в металлическую обойму. Обойма закреплена на деревянной ручке с двойным об</t>
  </si>
  <si>
    <t>ОБЛОЖКИ ДЛЯ ТЕТРАДЕЙ И УЧЕБНИКОВ</t>
  </si>
  <si>
    <t>КОМПЛЕКТЫ ОБЛОЖЕК ПВХ</t>
  </si>
  <si>
    <t>С2865</t>
  </si>
  <si>
    <t xml:space="preserve">     Набор обложек  с клеевым краем, 10 штук.</t>
  </si>
  <si>
    <t>67522</t>
  </si>
  <si>
    <t>Обложка набор 10 шт. 5 видов с клеев. краем</t>
  </si>
  <si>
    <t>4630017110650</t>
  </si>
  <si>
    <t xml:space="preserve">Обложки с клеевым краем, набор 10 шт., ПВХ, толщина 110 мкм. В наборе обложки: для рабочих тетрадей А5 - 2 шт., для рабочих тетрадей А4 - 2 шт., для учебника Гейдмана, Моро, Петерсон - 3 шт., для школьных прописей - 2 шт., для учебников А4 - 1 шт. С двух </t>
  </si>
  <si>
    <t>НАБОР ОБЛОЖЕК ПВХ  5 штук</t>
  </si>
  <si>
    <t>С0529</t>
  </si>
  <si>
    <t xml:space="preserve">     Обложки для тетради и дневника, ПВХ  5 штук.</t>
  </si>
  <si>
    <t>67710</t>
  </si>
  <si>
    <t>Обложка "Апплика" д/тетр.и дневника ПВХ 110мкм, 5 шт.(212х350)</t>
  </si>
  <si>
    <t>4630017110117</t>
  </si>
  <si>
    <t>Обложки для тетрадей и дневников, набор 5 шт., ПВХ, толщина 110 мкм, размер 212 х 350 мм. Классические обложки с двумя клапанами, обладают высокой прозрачностью и прочностью. Упаковка - ПЭТ-пакет с цветным вкладышем.</t>
  </si>
  <si>
    <t>С0528</t>
  </si>
  <si>
    <t xml:space="preserve">     Обложки для учебников младших классов, ПВХ 5 штук.</t>
  </si>
  <si>
    <t>67711</t>
  </si>
  <si>
    <t>Обложка "Апплика" д/учеб. мл.кл. ПВХ 110мкм, 5 шт.(233х365)</t>
  </si>
  <si>
    <t>4630017110100</t>
  </si>
  <si>
    <t>Обложки для учебников младших классов, набор 5 шт., ПВХ, толщина 110 мкм, размер 233 х 365 мм. Классические обложки с двумя клапанами, обладают высокой прозрачностью и прочностью. Упаковка - ПЭТ-пакет с цветным вкладышем.</t>
  </si>
  <si>
    <t>С0532</t>
  </si>
  <si>
    <t xml:space="preserve">     Обложки для учебников ПЕТЕРСОНА, ПВХ 5 штук.</t>
  </si>
  <si>
    <t>67706</t>
  </si>
  <si>
    <t>Обложка "Апплика" д/учеб. Гейдмана, Моро,Петерсона ПВХ 110мкм, 5 шт.(267х420)</t>
  </si>
  <si>
    <t>4630017110131</t>
  </si>
  <si>
    <t>Обложки для учебников Петерсон, набор 5 шт., ПВХ, толщина 110 мкм, размер 267 х 420 мм. Классические обложки с двумя клапанами, обладают высокой прозрачностью и прочностью. Упаковка - ПЭТ-пакет с цветным вкладышем.</t>
  </si>
  <si>
    <t>С0531</t>
  </si>
  <si>
    <t xml:space="preserve">     Обложки для контурных карт, ПВХ 5 штук.</t>
  </si>
  <si>
    <t>42587</t>
  </si>
  <si>
    <t>Обложка "Апплика" д/контурных карт ПВХ 110мкм, 5 шт.(295х445)</t>
  </si>
  <si>
    <t>4630017110124</t>
  </si>
  <si>
    <t>Обложки для контурных карт, набор 5 шт., ПВХ, толщина 110 мкм, размер 295 х 445 мм. Классические обложки с двумя клапанами, обладают высокой прозрачностью и прочностью. Упаковка - ПЭТ-пакет с цветным вкладышем.</t>
  </si>
  <si>
    <t>С0534</t>
  </si>
  <si>
    <t xml:space="preserve">     Обложки для школьного журнала, универсальные ПВХ 5 штук.</t>
  </si>
  <si>
    <t>42590</t>
  </si>
  <si>
    <t>Обложка "Апплика" д/шк.журнала универс.ПВХ 110мкм, 5шт.(305х465)</t>
  </si>
  <si>
    <t>4630017110155</t>
  </si>
  <si>
    <t>Обложки для школьного журнала универсальные, набор 5 шт., ПВХ, толщина 110 мкм, размер 305 х 465 мм. Универсальные обложки, с одной стороны клапан, с другой стороны свободная регулировка по ширине, обладают высокой прозрачностью и прочностью. Упаковка - П</t>
  </si>
  <si>
    <t>С2467</t>
  </si>
  <si>
    <t xml:space="preserve">     Обложка для дневника в твердом переплете, ПВХ, 5 штук.</t>
  </si>
  <si>
    <t>60296</t>
  </si>
  <si>
    <t>Обложка "Апплика" д/дневн. в тверд. переплете, ПВХ 110мкм, 5 шт.(232х360)</t>
  </si>
  <si>
    <t>4660013116783</t>
  </si>
  <si>
    <t>Обложки для дневников в твердом переплете, набор 5 шт., ПВХ, толщина 110 мкм, размер 232 х 360 мм. Классические обложки с двумя клапанами, обладают высокой прозрачностью и прочностью. Упаковка - ПЭТ-пакет с цветным вкладышем.</t>
  </si>
  <si>
    <t>С2473</t>
  </si>
  <si>
    <t xml:space="preserve">     Обложки для учебников и тетрадей, А4 унивесальные, ПВХ, 5штук.</t>
  </si>
  <si>
    <t>67709</t>
  </si>
  <si>
    <t>Обложка "Апплика" д/учеб. и тетр.  унивес. ПВХ 110 мкм., 5шт (304х580)</t>
  </si>
  <si>
    <t>4660013116868</t>
  </si>
  <si>
    <t>Обложки для учебников и тетрадей А4, набор 5 шт., ПВХ, толщина 110 мкм, размер 304 х 580 мм. Универсальные обложки, с одной стороны клапан, с другой стороны свободная регулировка по ширине, обладают высокой прозрачностью и прочностью. Упаковка - ПЭТ-пакет</t>
  </si>
  <si>
    <t>С2826</t>
  </si>
  <si>
    <t xml:space="preserve">     Обложки для рабочих тетрадей А4 универсальные ПВХ, 5штук.</t>
  </si>
  <si>
    <t>62137</t>
  </si>
  <si>
    <t>Обложка "Апплика" д/рабоч. тетр.  универс.,5шт.(280х512)</t>
  </si>
  <si>
    <t>4630017110193</t>
  </si>
  <si>
    <t>Обложки для рабочих тетрадей А4, набор 5 шт., ПВХ, толщина 110 мкм, размер 280 х 512 мм. Универсальные обложки, с одной стороны клапан, с другой стороны свободная регулировка по ширине, обладают высокой прозрачностью и прочностью. Упаковка - ПЭТ-пакет с ц</t>
  </si>
  <si>
    <t>НАБОР ОБЛОЖЕК ПВХ "ВЫГОДНО"</t>
  </si>
  <si>
    <t>С3318</t>
  </si>
  <si>
    <t xml:space="preserve">     Обложки для тетради и дневника, ПВХ  5 штук</t>
  </si>
  <si>
    <t>70172</t>
  </si>
  <si>
    <t>Обложка д/тетради и дневника ПВХ 5 штук.(350х212)</t>
  </si>
  <si>
    <t>4680032645613</t>
  </si>
  <si>
    <t>Обложки для тетрадей и дневников, набор 5 шт., ПВХ, толщина 80 мкм, размер 212 х 350 мм. Классические обложки с двумя клапанами, обладают высокой прозрачностью и прочностью. Упаковка - ПЭТ-пакет с цветным вкладышем.</t>
  </si>
  <si>
    <t>С3319</t>
  </si>
  <si>
    <t xml:space="preserve">     Обложки для учебников младших классов, ПВХ 5 шт.</t>
  </si>
  <si>
    <t>70173</t>
  </si>
  <si>
    <t>Обложка д/учеб. мл. классов ПВХ 5 штук.(365х233)</t>
  </si>
  <si>
    <t>4680032645620</t>
  </si>
  <si>
    <t>Обложки для учебников младших классов, набор 5 шт., ПВХ, толщина 80 мкм, размер 233 х 365 мм. Классические обложки с двумя клапанами, обладают высокой прозрачностью и прочностью. Упаковка - ПЭТ-пакет с цветным вкладышем.</t>
  </si>
  <si>
    <t>НАБОР ОБЛОЖЕК С КЛЕЕВЫМ КРАЕМ</t>
  </si>
  <si>
    <t>С2253</t>
  </si>
  <si>
    <t xml:space="preserve">     Обложки  для учебников универсальная с клеевым краем 5 штук.</t>
  </si>
  <si>
    <t>58462</t>
  </si>
  <si>
    <t>Обложка "Апплика" д/учеб. универ. с клеев. краем, 5 шт(233х405)</t>
  </si>
  <si>
    <t>4660013110170</t>
  </si>
  <si>
    <t xml:space="preserve">Обложки для учебников, универсальные с клеевым краем, набор 5 шт., ПВХ, толщина 110 мкм, размер 233 х 405 мм. С двух сторон нанесен клеевой слой, с защитной пленкой, что позволяет регулировать ширину, обладают высокой прозрачностью и прочностью. Упаковка </t>
  </si>
  <si>
    <t>С2452</t>
  </si>
  <si>
    <t xml:space="preserve">     Обложки для прописей с клеевым краем ПВХ, 5 штук.</t>
  </si>
  <si>
    <t>67524</t>
  </si>
  <si>
    <t>Обложка "Апплика" д/прописей с клеевым кр. ПВХ,110мкм., 5шт.(255х400)</t>
  </si>
  <si>
    <t>4660013116622</t>
  </si>
  <si>
    <t>Обложки для школьных прописей, набор 5 шт., ПВХ, толщина 110 мкм, размер 225 х 400 мм. С двух сторон нанесен клеевой слой, с защитной пленкой, что позволяет регулировать ширину, обладают высокой прозрачностью и прочностью. Упаковка - ПЭТ-пакет с цветным в</t>
  </si>
  <si>
    <t>С2466</t>
  </si>
  <si>
    <t xml:space="preserve">     Обложки для учебников и тетрадей А4 с клеевым краем, 5 штук.</t>
  </si>
  <si>
    <t>67525</t>
  </si>
  <si>
    <t>Обложка "Апплика" д/учеб. и тетр.  с клеевым кр. ПВХ,110мкм., 5шт (310х520)</t>
  </si>
  <si>
    <t>4660013116776</t>
  </si>
  <si>
    <t>Обложки для учебников и тетрадей, формат А4, с клеевым краем, набор 5 шт., ПВХ, толщина 110 мкм, размер 310 х 520 мм. С двух сторон нанесен клеевой слой, с защитной пленкой, что позволяет регулировать ширину, обладают высокой прозрачностью и прочностью. У</t>
  </si>
  <si>
    <t>С2866</t>
  </si>
  <si>
    <t xml:space="preserve">     Обложки  для учебников с широким клапаном и  клеевым краем 5 штук.</t>
  </si>
  <si>
    <t>70794</t>
  </si>
  <si>
    <t>Обложка "Апплика" д/учеб. широкий клапан, клеев. край  5 шт (235х445)</t>
  </si>
  <si>
    <t>4630017110667</t>
  </si>
  <si>
    <t xml:space="preserve">Обложки для учебников с широким клапаном и клеевым краем, набор 5 шт., ПВХ, толщина 110 мкм, размер 235 х 445 мм. С одной стороны классический клапан, с другой стороны широкий клапан и клеевой край, обладают высокой прозрачностью и прочностью. Упаковка - </t>
  </si>
  <si>
    <t>ОБЛОЖКИ  ПВХ  поштучно</t>
  </si>
  <si>
    <t>С3787</t>
  </si>
  <si>
    <t xml:space="preserve">     Обложка для учебников, ПВХ  Универсальная</t>
  </si>
  <si>
    <t>80726</t>
  </si>
  <si>
    <t>Обложка для учебника универсальная, ПВХ, 110мкм, 1 шт.(233х455)</t>
  </si>
  <si>
    <t>4610121825091</t>
  </si>
  <si>
    <t>Обложка для учебников универсальная, ПВХ, толщина 110 мкм, размер 233 х 455 мм. Универсальная обложка, с одной стороны клапан, с другой стороны свободная регулировка по ширине, обладают высокой прозрачностью и прочностью. Штрихкод.</t>
  </si>
  <si>
    <t>ДНЕВНИКИ</t>
  </si>
  <si>
    <t>ДНЕВНИКИ ДЛЯ МЛАДШИХ КЛАССОВ</t>
  </si>
  <si>
    <t>С3620</t>
  </si>
  <si>
    <t xml:space="preserve">     Дневник для младших классов 48 листов, твердый переплет выборочный УФ-лак</t>
  </si>
  <si>
    <t>Дневник для младших классов в твердом переплете, 48 листов. Внутренний блок - офсет, плотность 65 гр/м2, размер 165 х 210 мм, прошит нитками. Страницы из белой бумаги с синей печатью, на каждый день добавлен календарь погоды. Блок включает 36 учебных неде</t>
  </si>
  <si>
    <t>82830</t>
  </si>
  <si>
    <t>С3620-60</t>
  </si>
  <si>
    <t>Дневник мл.кл. 48л.,7БЦ, выб. УФ-лак "Герб"</t>
  </si>
  <si>
    <t>4610121840957</t>
  </si>
  <si>
    <t>82822</t>
  </si>
  <si>
    <t>С3620-52</t>
  </si>
  <si>
    <t>Дневник мл.кл. 48л.,7БЦ, выб. УФ-лак "Дельфин и звездочка"</t>
  </si>
  <si>
    <t>4610121840872</t>
  </si>
  <si>
    <t>82827</t>
  </si>
  <si>
    <t>С3620-57</t>
  </si>
  <si>
    <t>Дневник мл.кл. 48л.,7БЦ, выб. УФ-лак "Милый лягушонок"</t>
  </si>
  <si>
    <t>4610121840926</t>
  </si>
  <si>
    <t>82823</t>
  </si>
  <si>
    <t>С3620-53</t>
  </si>
  <si>
    <t>Дневник мл.кл. 48л.,7БЦ, выб. УФ-лак "Морское путешествие"</t>
  </si>
  <si>
    <t>4610121840889</t>
  </si>
  <si>
    <t>82828</t>
  </si>
  <si>
    <t>С3620-58</t>
  </si>
  <si>
    <t>Дневник мл.кл. 48л.,7БЦ, выб. УФ-лак "Мышка-малышка"</t>
  </si>
  <si>
    <t>4610121840933</t>
  </si>
  <si>
    <t>82824</t>
  </si>
  <si>
    <t>С3620-54</t>
  </si>
  <si>
    <t>Дневник мл.кл. 48л.,7БЦ, выб. УФ-лак "Первое сентября"</t>
  </si>
  <si>
    <t>4610121840896</t>
  </si>
  <si>
    <t>82821</t>
  </si>
  <si>
    <t>С3620-51</t>
  </si>
  <si>
    <t>Дневник мл.кл. 48л.,7БЦ, выб. УФ-лак "Супер ракеты"</t>
  </si>
  <si>
    <t>4610121840865</t>
  </si>
  <si>
    <t>82826</t>
  </si>
  <si>
    <t>С3620-56</t>
  </si>
  <si>
    <t>Дневник мл.кл. 48л.,7БЦ, выб. УФ-лак "Супер-авто"</t>
  </si>
  <si>
    <t>4610121840919</t>
  </si>
  <si>
    <t>82829</t>
  </si>
  <si>
    <t>С3620-59</t>
  </si>
  <si>
    <t>Дневник мл.кл. 48л.,7БЦ, выб. УФ-лак "Триколор"</t>
  </si>
  <si>
    <t>4610121840940</t>
  </si>
  <si>
    <t>82825</t>
  </si>
  <si>
    <t>С3620-55</t>
  </si>
  <si>
    <t>Дневник мл.кл. 48л.,7БЦ, выб. УФ-лак "Чудо-робот"</t>
  </si>
  <si>
    <t>4610121840902</t>
  </si>
  <si>
    <t>ДНЕВНИКИ ТЕМАТИЧЕСКИЕ</t>
  </si>
  <si>
    <t>С1806</t>
  </si>
  <si>
    <t xml:space="preserve">     Дневник для музыкальных школ, твердый переплет, выборочный УФ-лак.</t>
  </si>
  <si>
    <t>Дневник для музыкальной школы в твердом переплете, 48 листов. Внутренний блок - офсет, плотность 65 гр/м2, размер 165 х 210 мм, прошит нитками, специальная сетка. Страницы из белой бумаги с розовой печатью. Блок включает 42 учебные недели. Цветной форзац.</t>
  </si>
  <si>
    <t>79593</t>
  </si>
  <si>
    <t>С1806-24</t>
  </si>
  <si>
    <t>Дневник д/музыкальной шк. 7БЦ,Уф-лак "Музыкальные инструменты"</t>
  </si>
  <si>
    <t>4610121805789</t>
  </si>
  <si>
    <t>82146</t>
  </si>
  <si>
    <t>С1806-32</t>
  </si>
  <si>
    <t>Дневник д/музыкальной шк. 7БЦ,Уф-лак Музыкальные инструменты</t>
  </si>
  <si>
    <t>4610121830538</t>
  </si>
  <si>
    <t>ДНЕВНИКИ УНИВЕРСАЛЬНЫЙ БЛОК</t>
  </si>
  <si>
    <t>С2677</t>
  </si>
  <si>
    <t xml:space="preserve">     Дневник Российского школьника универсальный блок, твердый переплет.</t>
  </si>
  <si>
    <t>82839</t>
  </si>
  <si>
    <t>С2677-58</t>
  </si>
  <si>
    <t>Дневник Росс. шк. унив., 7БЦ, гл. лам. "Герб на красном"</t>
  </si>
  <si>
    <t>4610121839159</t>
  </si>
  <si>
    <t>Дневник российского школьника, в твердом переплете, 40 листов. Внутренний блок - офсет, плотность 65 гр/м2, размер 165 х 210 мм, прошит нитками. Страницы из белой бумаги с синей печатью. Блок универсальный, включает 36 учебных недель. Белый форзац. Обложк</t>
  </si>
  <si>
    <t>82838</t>
  </si>
  <si>
    <t>С2677-57</t>
  </si>
  <si>
    <t>Дневник Росс. шк. унив., 7БЦ, гл. лам. "Герб"</t>
  </si>
  <si>
    <t>4610121839142</t>
  </si>
  <si>
    <t>82840</t>
  </si>
  <si>
    <t>С2677-59</t>
  </si>
  <si>
    <t>Дневник Росс. шк. унив., 7БЦ, гл. лам. "Золотая карта"</t>
  </si>
  <si>
    <t>82841</t>
  </si>
  <si>
    <t>С2677-60</t>
  </si>
  <si>
    <t>Дневник Росс. шк. унив., 7БЦ, гл. лам. "Россия"</t>
  </si>
  <si>
    <t>4610121839173</t>
  </si>
  <si>
    <t>82837</t>
  </si>
  <si>
    <t>С2677-56</t>
  </si>
  <si>
    <t>Дневник Росс. шк. унив., 7БЦ, гл. лам. "Триколор"</t>
  </si>
  <si>
    <t>4610121839135</t>
  </si>
  <si>
    <t>С3212</t>
  </si>
  <si>
    <t xml:space="preserve">     Дневник универсальный блок, интегральная обложка однотонная.</t>
  </si>
  <si>
    <t>73982</t>
  </si>
  <si>
    <t>С3212-02</t>
  </si>
  <si>
    <t>Дневник универс. обл. интегральная, однотонный "Бирюзовый"</t>
  </si>
  <si>
    <t>4630056991203</t>
  </si>
  <si>
    <t>Дневник универсальный, в интегральном переплете, 40 листов. Внутренний блок - офсет, плотность 65 гр/м2, размер 165 х 210 мм, прошит нитками. Страницы из белой бумаги с синей печатью. Блок универсальный, включает 36 учебных недель. Белый форзац. Обложка -</t>
  </si>
  <si>
    <t>78610</t>
  </si>
  <si>
    <t>С3212-07</t>
  </si>
  <si>
    <t>Дневник универс. обл. интегральная, однотонный "Голубой"</t>
  </si>
  <si>
    <t>4630115107897</t>
  </si>
  <si>
    <t>С3615</t>
  </si>
  <si>
    <t xml:space="preserve">     Дневник универсальный блок на скобе</t>
  </si>
  <si>
    <t>78553</t>
  </si>
  <si>
    <t>С3615-03</t>
  </si>
  <si>
    <t>Дневник универс. на скобе "Белый"</t>
  </si>
  <si>
    <t>4630115108191</t>
  </si>
  <si>
    <t xml:space="preserve">Дневник универсальный, 40 листов. Внутренний блок - офсет, плотность 65 гр/м2, размер 165 х 210 мм. Страницы из белой бумаги с синей печатью. Блок универсальный, включает 36 учебных недель. Крепление - скоба. Обложка - мелованный картон, размер 165 х 205 </t>
  </si>
  <si>
    <t>С3625</t>
  </si>
  <si>
    <t xml:space="preserve">     Дневник универсальный блок 40 листов, твердый переплет, выборочный УФ-лак.</t>
  </si>
  <si>
    <t>81199</t>
  </si>
  <si>
    <t>С3625-30</t>
  </si>
  <si>
    <t>Дневник универс. обл. 7БЦ, выб. Уф-лак "Счастливый мопс"</t>
  </si>
  <si>
    <t>4610121826753</t>
  </si>
  <si>
    <t>Дневник универсальный в твердом переплете, 40 листов. Внутренний блок - офсет, плотность 65 гр/м2, размер 165 х 210 мм, прошит нитками. Страницы из белой бумаги с синей печатью. Блок универсальный, включает 36 учебных недель. Белый форзац. Обложка - 7БЦ с</t>
  </si>
  <si>
    <t>С4072</t>
  </si>
  <si>
    <t xml:space="preserve">     Дневник универсальный блок 40 листов, твердый переплет.</t>
  </si>
  <si>
    <t>82789</t>
  </si>
  <si>
    <t>С4072-84</t>
  </si>
  <si>
    <t>Дневник универс. обл. 7БЦ "Абстракция"</t>
  </si>
  <si>
    <t>4610121839647</t>
  </si>
  <si>
    <t>82791</t>
  </si>
  <si>
    <t>С4072-86</t>
  </si>
  <si>
    <t>Дневник универс. обл. 7БЦ "Будь крутым"</t>
  </si>
  <si>
    <t>4610121839661</t>
  </si>
  <si>
    <t>82786</t>
  </si>
  <si>
    <t>С4072-81</t>
  </si>
  <si>
    <t>Дневник универс. обл. 7БЦ "Глобус"</t>
  </si>
  <si>
    <t>4610121839616</t>
  </si>
  <si>
    <t>82794</t>
  </si>
  <si>
    <t>С4072-89</t>
  </si>
  <si>
    <t>Дневник универс. обл. 7БЦ "Девочка с книгой"</t>
  </si>
  <si>
    <t>4610121839692</t>
  </si>
  <si>
    <t>82784</t>
  </si>
  <si>
    <t>С4072-79</t>
  </si>
  <si>
    <t>Дневник универс. обл. 7БЦ "Дино"</t>
  </si>
  <si>
    <t>4610121839593</t>
  </si>
  <si>
    <t>82788</t>
  </si>
  <si>
    <t>С4072-83</t>
  </si>
  <si>
    <t>Дневник универс. обл. 7БЦ "Дорогой дневник"</t>
  </si>
  <si>
    <t>4610121839630</t>
  </si>
  <si>
    <t>82781</t>
  </si>
  <si>
    <t>С4072-76</t>
  </si>
  <si>
    <t>Дневник универс. обл. 7БЦ "Огни фар"</t>
  </si>
  <si>
    <t>4610121839562</t>
  </si>
  <si>
    <t>82793</t>
  </si>
  <si>
    <t>С4072-88</t>
  </si>
  <si>
    <t>Дневник универс. обл. 7БЦ "Сердечки"</t>
  </si>
  <si>
    <t>4610121839685</t>
  </si>
  <si>
    <t>82785</t>
  </si>
  <si>
    <t>С4072-80</t>
  </si>
  <si>
    <t>Дневник универс. обл. 7БЦ "Транспортир"</t>
  </si>
  <si>
    <t>4610121839609</t>
  </si>
  <si>
    <t>82790</t>
  </si>
  <si>
    <t>С4072-85</t>
  </si>
  <si>
    <t>Дневник универс. обл. 7БЦ "Цветной"</t>
  </si>
  <si>
    <t>4610121839654</t>
  </si>
  <si>
    <t>82787</t>
  </si>
  <si>
    <t>С4072-82</t>
  </si>
  <si>
    <t>Дневник универс. обл. 7БЦ "Школьные предметы"</t>
  </si>
  <si>
    <t>4610121839623</t>
  </si>
  <si>
    <t>82783</t>
  </si>
  <si>
    <t>С4072-78</t>
  </si>
  <si>
    <t>Дневник универс. обл. 7БЦ "Экстрим"</t>
  </si>
  <si>
    <t>4610121839586</t>
  </si>
  <si>
    <t>Перфекта</t>
  </si>
  <si>
    <t>ЧЕРТЕЖНЫЕ ПРИНАДЛЕЖНОСТИ</t>
  </si>
  <si>
    <t>ГОТОВАЛЬНИ СЕРИЯ PREMIERE</t>
  </si>
  <si>
    <t>О.СЕ/М</t>
  </si>
  <si>
    <t xml:space="preserve">     Циркуль"Perfecta PREMIERE" в пенале.</t>
  </si>
  <si>
    <t>44683</t>
  </si>
  <si>
    <t>O.СE/M_</t>
  </si>
  <si>
    <t>Готовальня "Perfecta PREMIERE",1пр в пенале,школьная (300)</t>
  </si>
  <si>
    <t>4660013117124</t>
  </si>
  <si>
    <t>Готовальня "Perfecta PREMIERE". В комплекте: циркуль металлический, 115 мм, со съемным грифелем. Упаковка - пластиковый пенал с линейкой.</t>
  </si>
  <si>
    <t>Готовальня "Perfecta PREMIERE",2пр в пенале,школьная (300)</t>
  </si>
  <si>
    <t>О.СЕ/SP</t>
  </si>
  <si>
    <t xml:space="preserve">     Циркуль "Perfecta PREMIERE" в пластиковой колбе, в дисплее.</t>
  </si>
  <si>
    <t>45308</t>
  </si>
  <si>
    <t>Готовальня "Perfecta PREMIERE",1пр в пл.колбе ,школьная (384)</t>
  </si>
  <si>
    <t>4660013117148</t>
  </si>
  <si>
    <t>Готовальня "Perfecta PREMIERE". В комплекте: циркуль металлический, 115 мм, со съемным грифелем. Упаковка - пластиковый пенал с европодвесом.</t>
  </si>
  <si>
    <t>О.СЕ/В</t>
  </si>
  <si>
    <t xml:space="preserve">     Циркуль "Perfecta PREMIERE" в чехле.</t>
  </si>
  <si>
    <t>44682</t>
  </si>
  <si>
    <t>О.СЕ/В_</t>
  </si>
  <si>
    <t>Готовальня "Perfecta PREMIERE",1пр в чехле,школьная (600)</t>
  </si>
  <si>
    <t>4660013117155</t>
  </si>
  <si>
    <t>Готовальня "Perfecta PREMIERE". В комплекте: циркуль металлический, 115 мм, со съемным грифелем. Упаковка - ПВХ-чехол с европодвесом.</t>
  </si>
  <si>
    <t>О.СЕ-РМ</t>
  </si>
  <si>
    <t xml:space="preserve">     Готовальня "Perfecta PREMIERE", 2 предмета в пенале.</t>
  </si>
  <si>
    <t>44684</t>
  </si>
  <si>
    <t>О.СЕ-Р/М*</t>
  </si>
  <si>
    <t>4660013117179</t>
  </si>
  <si>
    <t>Готовальня "Perfecta PREMIERE". В комплекте 2 предмета: циркуль металлический, 115 мм, со съемным грифелем и запасные грифели в пенале. Упаковка - пластиковый пенал с линейкой.</t>
  </si>
  <si>
    <t>О.SK</t>
  </si>
  <si>
    <t xml:space="preserve">     Готовальня "Perfecta PREMIERE", 3 предмета в пенале.</t>
  </si>
  <si>
    <t>44226</t>
  </si>
  <si>
    <t>Готовальня "Perfecta PREMIERE",3пр в пенале,школьная</t>
  </si>
  <si>
    <t>4680032643879</t>
  </si>
  <si>
    <t>Готовальня "Perfecta PREMIERE". В комплекте 3 предмета: циркуль металлический, 115 мм, со съемным грифелем, запасные грифели в пенале, ручка-рейсфедер. Упаковка - пластиковый пенал с европодвесом.</t>
  </si>
  <si>
    <t>О.3/O</t>
  </si>
  <si>
    <t xml:space="preserve">     Готовальня "Perfecta PREMIERE" 3 предмета в пенале.</t>
  </si>
  <si>
    <t>49320</t>
  </si>
  <si>
    <t>Готовальня "Perfecta PREMIERE",3пр в пенале,школьная (240)</t>
  </si>
  <si>
    <t>4660013117209</t>
  </si>
  <si>
    <t>Готовальня "Perfecta PREMIERE". В комплекте 3 предмета: циркуль металлический, 115 мм, со съемным грифелем, игольная ножка, запасные грифели в пенале. Циркуль легко превращается в измеритель при замене грифеля на игольную ножку. Упаковка - пластиковый пен</t>
  </si>
  <si>
    <t>О</t>
  </si>
  <si>
    <t xml:space="preserve">     Готовальня "Perfecta PREMIERE" 4 предмета в пенале.</t>
  </si>
  <si>
    <t>44686</t>
  </si>
  <si>
    <t>Готовальня "Perfecta PREMIERE",4пр в пенале,школьная (240)</t>
  </si>
  <si>
    <t>4660013117216</t>
  </si>
  <si>
    <t>Готовальня "Perfecta PREMIERE". В комплекте 4 предмета: циркуль металлический, 115 мм, со съемным грифелем, рейсфедер к чертежному циркулю, запасные грифели в пенале, ручка-удлинитель. Циркуль легко превращается в измеритель при замене грифеля на игольную</t>
  </si>
  <si>
    <t>О.6</t>
  </si>
  <si>
    <t xml:space="preserve">     Готовальня "Perfecta PREMIERE" 6 предметов в пенале.</t>
  </si>
  <si>
    <t>44687</t>
  </si>
  <si>
    <t>О.6*</t>
  </si>
  <si>
    <t>Готовальня "Perfecta PREMIERE",6пр в пенале,школьная (120)</t>
  </si>
  <si>
    <t>4660013117230</t>
  </si>
  <si>
    <t>Готовальня "Perfecta PREMIERE". В комплекте 6 предметов: циркуль металлический, 115 мм, со съемным грифелем, рейсфедер к чертежному циркулю, рейсфедер линейный, запасные грифели в пенале, игольная ножка, удлинитель к чертежному циркулю. Циркуль легко прев</t>
  </si>
  <si>
    <t>О.8</t>
  </si>
  <si>
    <t xml:space="preserve">     Готовальня "Perfecta PREMIERE" 8 предметов в пенале.</t>
  </si>
  <si>
    <t>49321</t>
  </si>
  <si>
    <t>O.8*</t>
  </si>
  <si>
    <t>Готовальня "Perfecta PREMIERE",8пр в пенале,школьная (120)</t>
  </si>
  <si>
    <t>4660013117247</t>
  </si>
  <si>
    <t>Готовальня "Perfecta PREMIERE". В комплекте 8 предметов: циркуль металлический, 115 мм, со съемным грифелем, ручка-удлинитель, рейсфедер, кронциркуль комбинированный, игольная ножка, запасные грифели в пенале, точилка, отвертка. Циркуль легко превращается</t>
  </si>
  <si>
    <t>ГОТОВАЛЬНИ СЕРИЯ SCHOOL</t>
  </si>
  <si>
    <t>Z/L</t>
  </si>
  <si>
    <t xml:space="preserve">     Готовальня "Perfecta SCHOOL" 4 предмета в футляре.</t>
  </si>
  <si>
    <t>44714</t>
  </si>
  <si>
    <t>Z/L*</t>
  </si>
  <si>
    <t>Готовальня "Perfecta SCHOOL",4пр в футляре, школьная</t>
  </si>
  <si>
    <t>4660013117049</t>
  </si>
  <si>
    <t>Готовальня "Perfecta SCHOOL". В комплекте 4 предмета: циркуль цельнометаллический, 120 мм, рейсфедер к чертежному циркулю, запасные грифели в пенале, ручка-удлинитель. Циркуль имеет негнущееся колено и фиксированную иглу. Упаковка - пластиковый футляр с л</t>
  </si>
  <si>
    <t>С3121</t>
  </si>
  <si>
    <t xml:space="preserve">     Циркуль  пластмассовый с карандашом</t>
  </si>
  <si>
    <t>Циркуль пластмассовый с карандашом, цвет голубой. В комплекте 2 предмета: циркуль пластмассовый, 120 мм, с держателем для карандаша, чернографитовый карандаш. Надежная фиксация карандаша. В ассортименте яркие, неоновые цвета. Упаковка - ПЭТ-пакет с европо</t>
  </si>
  <si>
    <t>67146</t>
  </si>
  <si>
    <t>С3121-02</t>
  </si>
  <si>
    <t>Циркуль пластмасс. с карандашом (козья ножка) оранжевый</t>
  </si>
  <si>
    <t>4680032642537</t>
  </si>
  <si>
    <t>С3120</t>
  </si>
  <si>
    <t xml:space="preserve">     Циркуль  с механическим карандашом</t>
  </si>
  <si>
    <t>Циркуль с механическим карандашом, цвет голубой. В комплекте 3 предмета: циркуль металлический, 120 мм, механический карандаш, запасные грифели в пенале. В ассортименте яркие, неоновые цвета. Упаковка - блистер с европодвесом.</t>
  </si>
  <si>
    <t>67143</t>
  </si>
  <si>
    <t>С3120-02</t>
  </si>
  <si>
    <t>Циркуль с механич.карандашом и запасн. гриф. оранжевый</t>
  </si>
  <si>
    <t>4680032642506</t>
  </si>
  <si>
    <t>С3327</t>
  </si>
  <si>
    <t xml:space="preserve">     Готовальня 2 предмета в пенале циркуль цветной окраска металлик перламутр.</t>
  </si>
  <si>
    <t xml:space="preserve">Готовальня с металлическим циркулем окрашенным в перламутровые цвета. В комплекте 2 предмета: школьный циркуль 120 мм., запасные грифели. Цельнометаллический циркуль и запасные грифели  упакованы в пластиковый пенал. Готовальня предназначена для учеников </t>
  </si>
  <si>
    <t>76123</t>
  </si>
  <si>
    <t>С3327-02</t>
  </si>
  <si>
    <t>Цветной циркуль в пластиковом футляре 2 предмета (красный)</t>
  </si>
  <si>
    <t>4630072226839</t>
  </si>
  <si>
    <t>ГРИФЕЛИ</t>
  </si>
  <si>
    <t>007</t>
  </si>
  <si>
    <t xml:space="preserve">     Грифели д/циркуля "Perfecta" 4гр.х 25 пенал. блист. уп.</t>
  </si>
  <si>
    <t>71951</t>
  </si>
  <si>
    <t>007/2</t>
  </si>
  <si>
    <t>Грифели д/циркуля "Perfecta" 4гр.х 2 пенал. Пэт с европодв.</t>
  </si>
  <si>
    <t>4630038423920</t>
  </si>
  <si>
    <t>Грифели для циркуля "Perfecta". В комплекте: 2 пенала по 4 грифеля. Не крошатся, оставляют ровные и четкие линии. Упаковка - ПЭТ-пакет с европодвесом.</t>
  </si>
  <si>
    <t>Plano</t>
  </si>
  <si>
    <t>БЛОКНОТЫ</t>
  </si>
  <si>
    <t>БЛОКНОТЫ НА ГРЕБНЕ С КАРТОННОЙ ОБЛОЖКОЙ</t>
  </si>
  <si>
    <t>С0028</t>
  </si>
  <si>
    <t xml:space="preserve">     Блокнот А5 48 листов, клетка, на гребне, обложка мелованный картон.</t>
  </si>
  <si>
    <t>82595</t>
  </si>
  <si>
    <t>С0028-154</t>
  </si>
  <si>
    <t>Блокнот на гребне А5 кл.48л. обл. лам. карт "Авто"</t>
  </si>
  <si>
    <t>4610121838763</t>
  </si>
  <si>
    <t>Блокнот на гребне, 48 листов,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</si>
  <si>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82591</t>
  </si>
  <si>
    <t>С0028-150</t>
  </si>
  <si>
    <t>Блокнот на гребне А5 кл.48л. обл. лам. карт "Букет"</t>
  </si>
  <si>
    <t>4610121838725</t>
  </si>
  <si>
    <t>82590</t>
  </si>
  <si>
    <t>С0028-149</t>
  </si>
  <si>
    <t>Блокнот на гребне А5 кл.48л. обл. лам. карт "Кувшинки"</t>
  </si>
  <si>
    <t>4610121838718</t>
  </si>
  <si>
    <t>82594</t>
  </si>
  <si>
    <t>С0028-153</t>
  </si>
  <si>
    <t>Блокнот на гребне А5 кл.48л. обл. лам. карт "Парусники"</t>
  </si>
  <si>
    <t>4610121838756</t>
  </si>
  <si>
    <t>82596</t>
  </si>
  <si>
    <t>С0028-155</t>
  </si>
  <si>
    <t>Блокнот на гребне А5 кл.48л. обл. лам. карт "Россия. Карта"</t>
  </si>
  <si>
    <t>4610121838770</t>
  </si>
  <si>
    <t>82593</t>
  </si>
  <si>
    <t>С0028-152</t>
  </si>
  <si>
    <t>Блокнот на гребне А5 кл.48л. обл. лам. карт "Рыжик"</t>
  </si>
  <si>
    <t>4610121838749</t>
  </si>
  <si>
    <t>82592</t>
  </si>
  <si>
    <t>С0028-151</t>
  </si>
  <si>
    <t>Блокнот на гребне А5 кл.48л. обл. лам. карт "С любовью"</t>
  </si>
  <si>
    <t>4610121838732</t>
  </si>
  <si>
    <t>78998</t>
  </si>
  <si>
    <t>С0028-146</t>
  </si>
  <si>
    <t>Блокнот на гребне А5 кл.48л. обл. лам. карт "Цветные квадраты"</t>
  </si>
  <si>
    <t>4610121804348</t>
  </si>
  <si>
    <t>82598</t>
  </si>
  <si>
    <t>С0028-157</t>
  </si>
  <si>
    <t>Блокнот на гребне А5 кл.48л. обл. лам. карт "Яркие штрихи"</t>
  </si>
  <si>
    <t>4610121838794</t>
  </si>
  <si>
    <t>С0115</t>
  </si>
  <si>
    <t xml:space="preserve">     Блокнот А6 48 листов, клетка, на гребне, обложка мелованный картон.</t>
  </si>
  <si>
    <t>Блокнот на гребне, 48 листов, формат А6,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</si>
  <si>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80230</t>
  </si>
  <si>
    <t>С0115-105</t>
  </si>
  <si>
    <t>Блокнот на гребне А6 кл.48л. обл. карт."Бабочки и стрекозы"</t>
  </si>
  <si>
    <t>4610121807233</t>
  </si>
  <si>
    <t>80571</t>
  </si>
  <si>
    <t>С0115-110</t>
  </si>
  <si>
    <t>Блокнот на гребне А6 кл.48л. обл. карт."Не сдавайся"</t>
  </si>
  <si>
    <t>4610121828344</t>
  </si>
  <si>
    <t>80228</t>
  </si>
  <si>
    <t>С0115-107</t>
  </si>
  <si>
    <t>Блокнот на гребне А6 кл.48л. обл. карт."Паттерн. Кактусы"</t>
  </si>
  <si>
    <t>4610121807257</t>
  </si>
  <si>
    <t>80234</t>
  </si>
  <si>
    <t>С0115-106</t>
  </si>
  <si>
    <t>Блокнот на гребне А6 кл.48л. обл. карт."Почтовые штампы"</t>
  </si>
  <si>
    <t>4610121807240</t>
  </si>
  <si>
    <t>80572</t>
  </si>
  <si>
    <t>С0115-109</t>
  </si>
  <si>
    <t>Блокнот на гребне А6 кл.48л. обл. карт."Скейты"</t>
  </si>
  <si>
    <t>4610121828337</t>
  </si>
  <si>
    <t>80564</t>
  </si>
  <si>
    <t>С0115-113</t>
  </si>
  <si>
    <t>Блокнот на гребне А6 кл.48л. обл. карт."Фламинго"</t>
  </si>
  <si>
    <t>4610121828375</t>
  </si>
  <si>
    <t>80562</t>
  </si>
  <si>
    <t>С0115-112</t>
  </si>
  <si>
    <t>Блокнот на гребне А6 кл.48л. обл. карт."Цветная абстракция"</t>
  </si>
  <si>
    <t>4610121828368</t>
  </si>
  <si>
    <t>80563</t>
  </si>
  <si>
    <t>С0115-111</t>
  </si>
  <si>
    <t>Блокнот на гребне А6 кл.48л. обл. карт."Цветы"</t>
  </si>
  <si>
    <t>4610121828351</t>
  </si>
  <si>
    <t>С0368</t>
  </si>
  <si>
    <t xml:space="preserve">     Блокнот А5 50 листов, клетка, на гребне, обложка ламинированная.</t>
  </si>
  <si>
    <t>73119</t>
  </si>
  <si>
    <t>С0368-01</t>
  </si>
  <si>
    <t>Блокнот на гребне А5 кл.50л. обл. мел. карт."Темн. красный"</t>
  </si>
  <si>
    <t>4630038429144</t>
  </si>
  <si>
    <t>Блокнот на гребне, 50 листов, формат А5, клетка, плотность 60 гр/м2. Внутренний блок - высококачественная белая офсетная бумага. Обложка - ламинированный картон, полноцветная печать. Крепление - металлическая евроспираль сверху.</t>
  </si>
  <si>
    <t>С0369</t>
  </si>
  <si>
    <t xml:space="preserve">     Блокнот А6 50 листов, клетка, на гребне, обложка ламинированная.</t>
  </si>
  <si>
    <t>Блокнот на гребне, 50 листов, формат А6, клетка, плотность 60 гр/м2. Внутренний блок - высококачественная белая офсетная бумага. Обложка - ламинированный картон, полноцветная печать. Крепление - металлическая евроспираль сверху.</t>
  </si>
  <si>
    <t>74237</t>
  </si>
  <si>
    <t>С0369-03</t>
  </si>
  <si>
    <t>Блокнот на гребне А6 кл.50л. обл. мел. карт."Синий"</t>
  </si>
  <si>
    <t>4630056997168</t>
  </si>
  <si>
    <t>74236</t>
  </si>
  <si>
    <t>С0369-02</t>
  </si>
  <si>
    <t>Блокнот на гребне А6 кл.50л. обл. мел. карт."Темн. зеленый"</t>
  </si>
  <si>
    <t>4630056997151</t>
  </si>
  <si>
    <t>74235</t>
  </si>
  <si>
    <t>С0369-01</t>
  </si>
  <si>
    <t>Блокнот на гребне А6 кл.50л. обл. мел. карт."Темн. красный"</t>
  </si>
  <si>
    <t>4630056997144</t>
  </si>
  <si>
    <t>С0511</t>
  </si>
  <si>
    <t xml:space="preserve">     Блокнот А6 48 листов, клетка, на гребне, обложка мелован. картон, блестки.</t>
  </si>
  <si>
    <t>Блокнот на гребне, 48 листов, формат А6, клетка, плотность 60 гр/м2. Внутренний блок - высококачественная белая офсетная бумага. Обложка - мелованный картон, полноцветная печать с лакированием блестками. Крепление - металлическая евроспираль сверху.</t>
  </si>
  <si>
    <t>82554</t>
  </si>
  <si>
    <t>С0511-115</t>
  </si>
  <si>
    <t>Блокнот на гребне А6 кл.48л. картон, блестки "Желтое авто"</t>
  </si>
  <si>
    <t>4610121837261</t>
  </si>
  <si>
    <t>82546</t>
  </si>
  <si>
    <t>С0511-104</t>
  </si>
  <si>
    <t>Блокнот на гребне А6 кл.48л. картон, блестки "Зайка с цветами"</t>
  </si>
  <si>
    <t>4610121837155</t>
  </si>
  <si>
    <t>82570</t>
  </si>
  <si>
    <t>С0511-119</t>
  </si>
  <si>
    <t>Блокнот на гребне А6 кл.48л. картон, блестки "Золотые полоски"</t>
  </si>
  <si>
    <t>4610121837308</t>
  </si>
  <si>
    <t>82565</t>
  </si>
  <si>
    <t>С0511-102</t>
  </si>
  <si>
    <t>Блокнот на гребне А6 кл.48л. картон, блестки "МимиМишка"</t>
  </si>
  <si>
    <t>4610121837131</t>
  </si>
  <si>
    <t>82547</t>
  </si>
  <si>
    <t>С0511-105</t>
  </si>
  <si>
    <t>Блокнот на гребне А6 кл.48л. картон, блестки "Мраморные разводы"</t>
  </si>
  <si>
    <t>4610121837162</t>
  </si>
  <si>
    <t>82564</t>
  </si>
  <si>
    <t>С0511-118</t>
  </si>
  <si>
    <t>Блокнот на гребне А6 кл.48л. картон, блестки "Парусники"</t>
  </si>
  <si>
    <t>4610121837292</t>
  </si>
  <si>
    <t>82567</t>
  </si>
  <si>
    <t>С0511-109</t>
  </si>
  <si>
    <t>Блокнот на гребне А6 кл.48л. картон, блестки "Полевые цветы"</t>
  </si>
  <si>
    <t>4610121837209</t>
  </si>
  <si>
    <t>82553</t>
  </si>
  <si>
    <t>С0511-114</t>
  </si>
  <si>
    <t>Блокнот на гребне А6 кл.48л. картон, блестки "Праздничная елка"</t>
  </si>
  <si>
    <t>4610121837254</t>
  </si>
  <si>
    <t>82549</t>
  </si>
  <si>
    <t>С0511-108</t>
  </si>
  <si>
    <t>Блокнот на гребне А6 кл.48л. картон, блестки "Ромашки"</t>
  </si>
  <si>
    <t>4610121837193</t>
  </si>
  <si>
    <t>82545</t>
  </si>
  <si>
    <t>С0511-103</t>
  </si>
  <si>
    <t>Блокнот на гребне А6 кл.48л. картон, блестки "Русалочка"</t>
  </si>
  <si>
    <t>4610121837148</t>
  </si>
  <si>
    <t>82552</t>
  </si>
  <si>
    <t>С0511-113</t>
  </si>
  <si>
    <t>Блокнот на гребне А6 кл.48л. картон, блестки "Сердечки"</t>
  </si>
  <si>
    <t>4610121837247</t>
  </si>
  <si>
    <t>82569</t>
  </si>
  <si>
    <t>С0511-107</t>
  </si>
  <si>
    <t>Блокнот на гребне А6 кл.48л. картон, блестки "Страшилки"</t>
  </si>
  <si>
    <t>4610121837186</t>
  </si>
  <si>
    <t>82548</t>
  </si>
  <si>
    <t>С0511-106</t>
  </si>
  <si>
    <t>Блокнот на гребне А6 кл.48л. картон, блестки "Фантастическое дерево"</t>
  </si>
  <si>
    <t>4610121837179</t>
  </si>
  <si>
    <t>82551</t>
  </si>
  <si>
    <t>С0511-111</t>
  </si>
  <si>
    <t>Блокнот на гребне А6 кл.48л. картон, блестки "Хэллоуин"</t>
  </si>
  <si>
    <t>4610121837223</t>
  </si>
  <si>
    <t>С0712</t>
  </si>
  <si>
    <t xml:space="preserve">     Блокнот А5 48 листов, клетка, на гребне, обложка мелованный картон, блестки</t>
  </si>
  <si>
    <t>Блокнот на гребне, 48 листов, формат А5, клетка, плотность 60 гр/м2. Внутренний блок - высококачественная белая офсетная бумага. Обложка - мелованный картон, полноцветная печать с лакированием блестками. Крепление - металлическая евроспираль сверху.</t>
  </si>
  <si>
    <t>82510</t>
  </si>
  <si>
    <t>С0712-71</t>
  </si>
  <si>
    <t>Блокнот на гребне А5 кл.48л. блестки "Букет"</t>
  </si>
  <si>
    <t>4610121837339</t>
  </si>
  <si>
    <t>82515</t>
  </si>
  <si>
    <t>С0712-76</t>
  </si>
  <si>
    <t>Блокнот на гребне А5 кл.48л. блестки "Вкусняшка"</t>
  </si>
  <si>
    <t>4610121837384</t>
  </si>
  <si>
    <t>82509</t>
  </si>
  <si>
    <t>С0712-70</t>
  </si>
  <si>
    <t>Блокнот на гребне А5 кл.48л. блестки "Зайки. Обнимашки"</t>
  </si>
  <si>
    <t>4610121837322</t>
  </si>
  <si>
    <t>82511</t>
  </si>
  <si>
    <t>С0712-72</t>
  </si>
  <si>
    <t>Блокнот на гребне А5 кл.48л. блестки "Лимонный фреш"</t>
  </si>
  <si>
    <t>4610121837346</t>
  </si>
  <si>
    <t>82514</t>
  </si>
  <si>
    <t>С0712-75</t>
  </si>
  <si>
    <t>Блокнот на гребне А5 кл.48л. блестки "Пальмы"</t>
  </si>
  <si>
    <t>4610121837377</t>
  </si>
  <si>
    <t>С4170</t>
  </si>
  <si>
    <t xml:space="preserve">     Блокнот А5, 80 листов, клетка, на гребне, обложка мелов. картон</t>
  </si>
  <si>
    <t>Блокнот на гребне, 80 листов,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</si>
  <si>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79011</t>
  </si>
  <si>
    <t>С4170-30</t>
  </si>
  <si>
    <t>Блокнот на гребне А5, 80л. "Венеция"</t>
  </si>
  <si>
    <t>4610121804430</t>
  </si>
  <si>
    <t>79010</t>
  </si>
  <si>
    <t>С4170-29</t>
  </si>
  <si>
    <t>Блокнот на гребне А5, 80л. "Птички"</t>
  </si>
  <si>
    <t>4610121804423</t>
  </si>
  <si>
    <t>79009</t>
  </si>
  <si>
    <t>С4170-26</t>
  </si>
  <si>
    <t>Блокнот на гребне А5, 80л. "Сердечки"</t>
  </si>
  <si>
    <t>4610121804393</t>
  </si>
  <si>
    <t>С4171</t>
  </si>
  <si>
    <t xml:space="preserve">     Блокнот А5, 100 листов, клетка, на гребне, обложка мелов. картон</t>
  </si>
  <si>
    <t>81557</t>
  </si>
  <si>
    <t>С4171-42</t>
  </si>
  <si>
    <t>Блокнот на гребне А5, 100л. "Ароматный напиток"</t>
  </si>
  <si>
    <t>4610121832495</t>
  </si>
  <si>
    <t>Блокнот на гребне,100 листов,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 лаком. Крепление - металлическая евроспираль сверху.</t>
  </si>
  <si>
    <t>81558</t>
  </si>
  <si>
    <t>С4171-43</t>
  </si>
  <si>
    <t>Блокнот на гребне А5, 100л. "Городское авто"</t>
  </si>
  <si>
    <t>4610121832501</t>
  </si>
  <si>
    <t>81553</t>
  </si>
  <si>
    <t>С4171-38</t>
  </si>
  <si>
    <t>Блокнот на гребне А5, 100л. "Милый зайчонок"</t>
  </si>
  <si>
    <t>4610121832457</t>
  </si>
  <si>
    <t>81552</t>
  </si>
  <si>
    <t>С4171-37</t>
  </si>
  <si>
    <t>Блокнот на гребне А5, 100л. "Нью-Йорк"</t>
  </si>
  <si>
    <t>4610121832440</t>
  </si>
  <si>
    <t>78176</t>
  </si>
  <si>
    <t>С4171-36</t>
  </si>
  <si>
    <t>Блокнот на гребне А5, 100л. "Рыбки"</t>
  </si>
  <si>
    <t>4630115107873</t>
  </si>
  <si>
    <t>81555</t>
  </si>
  <si>
    <t>С4171-40</t>
  </si>
  <si>
    <t>Блокнот на гребне А5, 100л. "Строгая клетка"</t>
  </si>
  <si>
    <t>4610121832471</t>
  </si>
  <si>
    <t>С4172</t>
  </si>
  <si>
    <t xml:space="preserve">     Блокнот А5, 40 листов, нелинов., на гребне, обложка мелов. картон</t>
  </si>
  <si>
    <t>Блокнот на гребне, 40 листов, формат А5, плотность 60 гр/м2. Внутренний блок - высококачественная белая офсетная бумага, нелинованный блок. Обложка - мелованный картон, полноцветная печать с защитным ВД-лаком. Крепление - металлическая евроспираль сверху.</t>
  </si>
  <si>
    <t>82241</t>
  </si>
  <si>
    <t>С4172-46</t>
  </si>
  <si>
    <t>Блокнот на гребне А5, 40л. "Букет" нелинованный блок</t>
  </si>
  <si>
    <t>4610121837117</t>
  </si>
  <si>
    <t>82234</t>
  </si>
  <si>
    <t>С4172-41</t>
  </si>
  <si>
    <t>Блокнот на гребне А5, 40л. "Загадочные глаза" нелинованный блок</t>
  </si>
  <si>
    <t>4610121837063</t>
  </si>
  <si>
    <t>82236</t>
  </si>
  <si>
    <t>С4172-43</t>
  </si>
  <si>
    <t>Блокнот на гребне А5, 40л.  "Пончики" нелинованный блок</t>
  </si>
  <si>
    <t>4610121837087</t>
  </si>
  <si>
    <t>82237</t>
  </si>
  <si>
    <t>С4172-44</t>
  </si>
  <si>
    <t>Блокнот на гребне А5, 40л. "Сладкая парочка" нелинованный блок</t>
  </si>
  <si>
    <t>4610121837094</t>
  </si>
  <si>
    <t>С4173</t>
  </si>
  <si>
    <t xml:space="preserve">     Блокнот А6, 80 листов, клетка, на гребне, обложка мелов. картон</t>
  </si>
  <si>
    <t>Блокнот на гребне, 80 листов, формат А6,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</si>
  <si>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82453</t>
  </si>
  <si>
    <t>С4173-88</t>
  </si>
  <si>
    <t>Блокнот на гребне А6 кл. 80л. "Голубая полоска"</t>
  </si>
  <si>
    <t>4610121838312</t>
  </si>
  <si>
    <t>82443</t>
  </si>
  <si>
    <t>С4173-78</t>
  </si>
  <si>
    <t>Блокнот на гребне А6 кл. 80л. "Городское авто"</t>
  </si>
  <si>
    <t>4610121838213</t>
  </si>
  <si>
    <t>82449</t>
  </si>
  <si>
    <t>С4173-84</t>
  </si>
  <si>
    <t>Блокнот на гребне А6 кл. 80л. "Нарцисс"</t>
  </si>
  <si>
    <t>4610121838275</t>
  </si>
  <si>
    <t>82455</t>
  </si>
  <si>
    <t>С4173-90</t>
  </si>
  <si>
    <t>Блокнот на гребне А6 кл. 80л. "Релакс"</t>
  </si>
  <si>
    <t>4610121838336</t>
  </si>
  <si>
    <t>82446</t>
  </si>
  <si>
    <t>С4173-81</t>
  </si>
  <si>
    <t>Блокнот на гребне А6 кл. 80л. "Сердечки"</t>
  </si>
  <si>
    <t>4610121838244</t>
  </si>
  <si>
    <t>82444</t>
  </si>
  <si>
    <t>С4173-79</t>
  </si>
  <si>
    <t>Блокнот на гребне А6 кл. 80л. "Цветные волны"</t>
  </si>
  <si>
    <t>4610121838220</t>
  </si>
  <si>
    <t>С4174</t>
  </si>
  <si>
    <t xml:space="preserve">     Блокнот А7, 40 листов, клетка, на гребне, обложка мелов. картон</t>
  </si>
  <si>
    <t>Блокнот на гребне, 40 листов, формат А7,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</si>
  <si>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78063</t>
  </si>
  <si>
    <t>С4174-62</t>
  </si>
  <si>
    <t>Блокнот на гребне А7, 40л. "Кошкино лакомство"</t>
  </si>
  <si>
    <t>4630115107668</t>
  </si>
  <si>
    <t>73953</t>
  </si>
  <si>
    <t>С4174-38</t>
  </si>
  <si>
    <t>Блокнот на гребне А7, 40л. "С любовью"</t>
  </si>
  <si>
    <t>4630056997380</t>
  </si>
  <si>
    <t>73955</t>
  </si>
  <si>
    <t>С4174-40</t>
  </si>
  <si>
    <t>Блокнот на гребне А7, 40л. "Сладкие сны"</t>
  </si>
  <si>
    <t>4630056997403</t>
  </si>
  <si>
    <t>78067</t>
  </si>
  <si>
    <t>С4174-55</t>
  </si>
  <si>
    <t>Блокнот на гребне А7, 40л. "Смешная лама"</t>
  </si>
  <si>
    <t>4630115107590</t>
  </si>
  <si>
    <t>78062</t>
  </si>
  <si>
    <t>С4174-59</t>
  </si>
  <si>
    <t>Блокнот на гребне А7, 40л. "Фиолетовая абстракция"</t>
  </si>
  <si>
    <t>4630115107637</t>
  </si>
  <si>
    <t>71348</t>
  </si>
  <si>
    <t>С4174-39</t>
  </si>
  <si>
    <t>Блокнот на гребне А7, 40л. "Цветные полоски"</t>
  </si>
  <si>
    <t>4630037061963</t>
  </si>
  <si>
    <t>С4175</t>
  </si>
  <si>
    <t xml:space="preserve">     Блокнот А7+, 60 листов, клетка, на гребне, обложка мелов. картон</t>
  </si>
  <si>
    <t>Блокнот на гребне, 60 листов, формат А7+,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</si>
  <si>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69463</t>
  </si>
  <si>
    <t>С4175-26</t>
  </si>
  <si>
    <t>Блокнот на гребне А7, 60л. "Граффити 2"</t>
  </si>
  <si>
    <t>4670026433739</t>
  </si>
  <si>
    <t>65543</t>
  </si>
  <si>
    <t>С4175-19</t>
  </si>
  <si>
    <t>Блокнот на гребне А7, 60л. "Слон"</t>
  </si>
  <si>
    <t>4630017117710-19</t>
  </si>
  <si>
    <t>74127</t>
  </si>
  <si>
    <t>С4175-34</t>
  </si>
  <si>
    <t>Блокнот на гребне А7, 60л. "Экзотический микс"</t>
  </si>
  <si>
    <t>4630056997045</t>
  </si>
  <si>
    <t>С1496</t>
  </si>
  <si>
    <t xml:space="preserve">     Блокнот А5 32 листа, клетка, на гребне, обложка мелованный картон.</t>
  </si>
  <si>
    <t>73888</t>
  </si>
  <si>
    <t>С5247-03</t>
  </si>
  <si>
    <t>Блокнот на гребне А5 кл. 32л. "Футбол 3"</t>
  </si>
  <si>
    <t>4630056996130</t>
  </si>
  <si>
    <t>Блокнот на гребне, 32 листа,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сверху.</t>
  </si>
  <si>
    <t>67257</t>
  </si>
  <si>
    <t>С1496-13</t>
  </si>
  <si>
    <t>Блокнот на гребне А5 кл. 32л. "Футбол. Аргентина"</t>
  </si>
  <si>
    <t>4650099102190</t>
  </si>
  <si>
    <t>БЛОКНОТЫ НА ГРЕБНЕ С ОБЛОЖКОЙ АРТ-ПЛАСТИК</t>
  </si>
  <si>
    <t>С0193</t>
  </si>
  <si>
    <t xml:space="preserve">     Блокнот А5, 60 листов, клетка, на гребне, обложка Арт-пластик.</t>
  </si>
  <si>
    <t>73893</t>
  </si>
  <si>
    <t>С0193-35</t>
  </si>
  <si>
    <t>Блокнот на гребне А5 кл.60л. "Красный" ART PLAST</t>
  </si>
  <si>
    <t>4630056993771</t>
  </si>
  <si>
    <t>Блокнот на гребне, 60 листов, формат А5, клетка, плотность 60 гр/м2. Внутренний блок - высококачественная белая офсетная бумага. Обложка - однотонный арт-пластик, фактурная поверхность с эффектом "песок". Крепление - металлическая евроспираль, расположенн</t>
  </si>
  <si>
    <t>БЛОКНОТЫ НА СКРЕПКЕ  С КАРТОННОЙ ОБЛОЖКОЙ</t>
  </si>
  <si>
    <t>С0101</t>
  </si>
  <si>
    <t xml:space="preserve">     Блокнот А5 32 листа, клетка, обложка мелованный картон.</t>
  </si>
  <si>
    <t>Блокнот на скрепке, 32 листа,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скоба.</t>
  </si>
  <si>
    <t>81760</t>
  </si>
  <si>
    <t>С0101-121</t>
  </si>
  <si>
    <t>Блокнот А5 кл. 32л. "Городское авто"</t>
  </si>
  <si>
    <t>4610121830224</t>
  </si>
  <si>
    <t>81763</t>
  </si>
  <si>
    <t>С0101-119</t>
  </si>
  <si>
    <t>Блокнот А5 кл. 32л. "Летнее настроение"</t>
  </si>
  <si>
    <t>4610121830200</t>
  </si>
  <si>
    <t>81759</t>
  </si>
  <si>
    <t>С0101-117</t>
  </si>
  <si>
    <t>Блокнот А5 кл. 32л. "Нежный букет"</t>
  </si>
  <si>
    <t>4610121830187</t>
  </si>
  <si>
    <t>81762</t>
  </si>
  <si>
    <t>С0101-120</t>
  </si>
  <si>
    <t>Блокнот А5 кл. 32л. "Сёрф"</t>
  </si>
  <si>
    <t>4610121830217</t>
  </si>
  <si>
    <t>81766</t>
  </si>
  <si>
    <t>С0101-114</t>
  </si>
  <si>
    <t>Блокнот А5 кл. 32л. "Цветная клетка"</t>
  </si>
  <si>
    <t>4610121830156</t>
  </si>
  <si>
    <t>81765</t>
  </si>
  <si>
    <t>С0101-116</t>
  </si>
  <si>
    <t>Блокнот А5 кл. 32л. "Цветочные мотивы"</t>
  </si>
  <si>
    <t>4610121830170</t>
  </si>
  <si>
    <t>С0100</t>
  </si>
  <si>
    <t xml:space="preserve">     Блокнот А6 32 листа, клетка, обложка мелованный картон.</t>
  </si>
  <si>
    <t>81286</t>
  </si>
  <si>
    <t>С0100-280</t>
  </si>
  <si>
    <t>Блокнот А6 кл. 32л. "Абстракция" обл. мел., скрепка</t>
  </si>
  <si>
    <t>4610121827156</t>
  </si>
  <si>
    <t>Блокнот на скрепке, 32 листа, формат А6,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скоба.</t>
  </si>
  <si>
    <t>78213</t>
  </si>
  <si>
    <t>С0100-265</t>
  </si>
  <si>
    <t>Блокнот А6 кл. 32л. "Автомобиль" обл. мел., скрепка</t>
  </si>
  <si>
    <t>4630115105602</t>
  </si>
  <si>
    <t>78224</t>
  </si>
  <si>
    <t>С0100-276</t>
  </si>
  <si>
    <t>Блокнот А6 кл. 32л. "Забавные лягушки" обл. мел., скрепка</t>
  </si>
  <si>
    <t>4630115105718</t>
  </si>
  <si>
    <t>81289</t>
  </si>
  <si>
    <t>С0100-282</t>
  </si>
  <si>
    <t>Блокнот А6 кл. 32л. "Кот и йога" обл. мел., скрепка</t>
  </si>
  <si>
    <t>4610121827170</t>
  </si>
  <si>
    <t>78220</t>
  </si>
  <si>
    <t>С0100-272</t>
  </si>
  <si>
    <t>Блокнот А6 кл. 32л. "Летнее настроение" обл. мел., скрепка</t>
  </si>
  <si>
    <t>4630115105671</t>
  </si>
  <si>
    <t>78223</t>
  </si>
  <si>
    <t>С0100-275</t>
  </si>
  <si>
    <t>Блокнот А6 кл. 32л. "Мишка-рыбак" обл. мел., скрепка</t>
  </si>
  <si>
    <t>4630115105701</t>
  </si>
  <si>
    <t>С0099</t>
  </si>
  <si>
    <t xml:space="preserve">     Блокнот А7 32 листа, клетка, обложка мелованный картон.</t>
  </si>
  <si>
    <t>73210</t>
  </si>
  <si>
    <t>С0099-118</t>
  </si>
  <si>
    <t>Блокнот А7 кл, 32л. "Дракончик"</t>
  </si>
  <si>
    <t>4630038429465</t>
  </si>
  <si>
    <t>Блокнот на скрепке,32 листа, формат А7,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скоба.</t>
  </si>
  <si>
    <t>73161</t>
  </si>
  <si>
    <t>С0099-122</t>
  </si>
  <si>
    <t>Блокнот А7 кл, 32л. "Паттерн. Волны"</t>
  </si>
  <si>
    <t>4630038429502</t>
  </si>
  <si>
    <t>73347</t>
  </si>
  <si>
    <t>С0099-130</t>
  </si>
  <si>
    <t>Блокнот А7 кл, 32л. "Подводный мир"</t>
  </si>
  <si>
    <t>4630038429588</t>
  </si>
  <si>
    <t>73348</t>
  </si>
  <si>
    <t>С0099-128</t>
  </si>
  <si>
    <t>Блокнот А7 кл, 32л. "Пчелки"</t>
  </si>
  <si>
    <t>4630038429564</t>
  </si>
  <si>
    <t>С1059</t>
  </si>
  <si>
    <t xml:space="preserve">     Блокнот А6 16 листов, клетка, обложка мелованная бумага.</t>
  </si>
  <si>
    <t>82622</t>
  </si>
  <si>
    <t>С1059-88</t>
  </si>
  <si>
    <t>Блокнот А6 кл. 16л. "Авто"</t>
  </si>
  <si>
    <t>4610121837636</t>
  </si>
  <si>
    <t>Блокнот на скрепке, 16 листов, формат А6, клетка, плотность 60 гр/м2. Внутренний блок - высококачественная белая офсетная бумага. Обложка - мелованная бумага, полноцветная печать. Крепление - скоба.</t>
  </si>
  <si>
    <t>82624</t>
  </si>
  <si>
    <t>С1059-90</t>
  </si>
  <si>
    <t>Блокнот А6 кл. 16л. "Горошины"</t>
  </si>
  <si>
    <t>4610121837650</t>
  </si>
  <si>
    <t>82617</t>
  </si>
  <si>
    <t>С1059-83</t>
  </si>
  <si>
    <t>Блокнот А6 кл. 16л. "Девочка с котенком"</t>
  </si>
  <si>
    <t>4610121837582</t>
  </si>
  <si>
    <t>80428</t>
  </si>
  <si>
    <t>С1059-78</t>
  </si>
  <si>
    <t>Блокнот А6 кл. 16л. "Друзья милашки"</t>
  </si>
  <si>
    <t>4610121813203</t>
  </si>
  <si>
    <t>82615</t>
  </si>
  <si>
    <t>С1059-81</t>
  </si>
  <si>
    <t>Блокнот А6 кл. 16л. "Ёжик"</t>
  </si>
  <si>
    <t>4610121837568</t>
  </si>
  <si>
    <t>82616</t>
  </si>
  <si>
    <t>С1059-82</t>
  </si>
  <si>
    <t>Блокнот А6 кл. 16л. "Зайка"</t>
  </si>
  <si>
    <t>4610121837575</t>
  </si>
  <si>
    <t>82625</t>
  </si>
  <si>
    <t>С1059-91</t>
  </si>
  <si>
    <t>Блокнот А6 кл. 16л. "Монстрики"</t>
  </si>
  <si>
    <t>4610121837667</t>
  </si>
  <si>
    <t>82618</t>
  </si>
  <si>
    <t>С1059-84</t>
  </si>
  <si>
    <t>Блокнот А6 кл. 16л. "Полевые цветы"</t>
  </si>
  <si>
    <t>4610121837599</t>
  </si>
  <si>
    <t>82619</t>
  </si>
  <si>
    <t>С1059-85</t>
  </si>
  <si>
    <t>Блокнот А6 кл. 16л. "Сказочные домики"</t>
  </si>
  <si>
    <t>4610121837605</t>
  </si>
  <si>
    <t>82623</t>
  </si>
  <si>
    <t>С1059-89</t>
  </si>
  <si>
    <t>Блокнот А6 кл. 16л. "Суперкар"</t>
  </si>
  <si>
    <t>4610121837643</t>
  </si>
  <si>
    <t>82621</t>
  </si>
  <si>
    <t>С1059-87</t>
  </si>
  <si>
    <t>Блокнот А6 кл. 16л. "Удачный улов"</t>
  </si>
  <si>
    <t>4610121837629</t>
  </si>
  <si>
    <t>80425</t>
  </si>
  <si>
    <t>С1059-80</t>
  </si>
  <si>
    <t>Блокнот А6 кл. 16л. "Чистюля"</t>
  </si>
  <si>
    <t>4610121813227</t>
  </si>
  <si>
    <t>82620</t>
  </si>
  <si>
    <t>С1059-86</t>
  </si>
  <si>
    <t>Блокнот А6 кл. 16л. "Шарики и сердечки"</t>
  </si>
  <si>
    <t>4610121837612</t>
  </si>
  <si>
    <t>С1550</t>
  </si>
  <si>
    <t xml:space="preserve">     Блокнот А7 16 листа, клетка, обложка мелованная бумага.</t>
  </si>
  <si>
    <t>82870</t>
  </si>
  <si>
    <t>С1550-93</t>
  </si>
  <si>
    <t>Блокнот А7 кл, 16л. "Авто"</t>
  </si>
  <si>
    <t>4610121840803</t>
  </si>
  <si>
    <t>Блокнот на скрепке, 16 листов, формат А7, клетка, плотность 60 гр/м2. Внутренний блок - высококачественная белая офсетная бумага. Обложка - мелованная бумага, полноцветная печать. Крепление - скоба.</t>
  </si>
  <si>
    <t>82877</t>
  </si>
  <si>
    <t>С1550-90</t>
  </si>
  <si>
    <t>4610121835502</t>
  </si>
  <si>
    <t>82888</t>
  </si>
  <si>
    <t>С1550-92</t>
  </si>
  <si>
    <t>Блокнот А7 кл, 16л. "Дино"</t>
  </si>
  <si>
    <t>4610121840797</t>
  </si>
  <si>
    <t>82876</t>
  </si>
  <si>
    <t>С1550-97</t>
  </si>
  <si>
    <t>Блокнот А7 кл, 16л. "Жирафик"</t>
  </si>
  <si>
    <t>4610121840841</t>
  </si>
  <si>
    <t>82871</t>
  </si>
  <si>
    <t>С1550-94</t>
  </si>
  <si>
    <t>Блокнот А7 кл, 16л. "Милый индеец"</t>
  </si>
  <si>
    <t>4610121840810</t>
  </si>
  <si>
    <t>82887</t>
  </si>
  <si>
    <t>С1550-91</t>
  </si>
  <si>
    <t>Блокнот А7 кл, 16л. "Панда"</t>
  </si>
  <si>
    <t>4610121840780</t>
  </si>
  <si>
    <t>80437</t>
  </si>
  <si>
    <t>С1550-81</t>
  </si>
  <si>
    <t>Блокнот А7 кл, 16л. "Тропики"</t>
  </si>
  <si>
    <t>4610121808421</t>
  </si>
  <si>
    <t>80436</t>
  </si>
  <si>
    <t>С1550-79</t>
  </si>
  <si>
    <t>Блокнот А7 кл, 16л. "Уроки танцев"</t>
  </si>
  <si>
    <t>4610121808407</t>
  </si>
  <si>
    <t>ЗАПИСНЫЕ КНИЖКИ</t>
  </si>
  <si>
    <t>БИЗНЕС-ТЕТРАДИ</t>
  </si>
  <si>
    <t>С0274</t>
  </si>
  <si>
    <t xml:space="preserve">     Колледж тетрадь А5, 128 лист, клетка, высечка на 5 предметов, инт.переплет.</t>
  </si>
  <si>
    <t>Тетрадь А5 128 листов, клетка, высечка 5 разделов, интегральный переплет, матовая  ламинация, выборочный Уф-лак. Внутренний блок – размер 150 х 210 мм, белая бумага, линовка клетка. Высечка 5 разделов, разделы 1, 3, 5 по 32 листа голубая клетка, разделы 2</t>
  </si>
  <si>
    <t>77053</t>
  </si>
  <si>
    <t>С0274-34</t>
  </si>
  <si>
    <t>Тетрадь 128л,5 разд, интегр.обл, дв.цв.,А5,высеч.,кл."Цветные полосы"</t>
  </si>
  <si>
    <t>4630097991149</t>
  </si>
  <si>
    <t>С6259</t>
  </si>
  <si>
    <t xml:space="preserve">     Офис-тетрадь с разделителями А4, 80 листов, клетка, высечка, гребень,</t>
  </si>
  <si>
    <t>77153</t>
  </si>
  <si>
    <t>С6259-01</t>
  </si>
  <si>
    <t>Офис-тетрадь на гребне с разделителями, А4, 80л. кл. "Красный автомобиль"</t>
  </si>
  <si>
    <t>4630097992375</t>
  </si>
  <si>
    <t>Офис-тетрадь с разделителями формат А4, размер 200 х 285 мм. 80 листов, клетка, белая офсетная бумага плотность 60 гр/м2, высечка 5 разделов, цветные картонные разделители. Обложка мелованный картон, полноцветная печать. Крепление блока и обложки металлич</t>
  </si>
  <si>
    <t>77152</t>
  </si>
  <si>
    <t>С6259-02</t>
  </si>
  <si>
    <t>Офис-тетрадь на гребне с разделителями, А4, 80л. кл. "Пчелки"</t>
  </si>
  <si>
    <t>4630097992382</t>
  </si>
  <si>
    <t>ЗАПИСНЫЕ_КНИЖКИ</t>
  </si>
  <si>
    <t>С0094</t>
  </si>
  <si>
    <t xml:space="preserve">     Записная книжка  А6, 80 л., тв переплет, глянц. ламинация.</t>
  </si>
  <si>
    <t>82613</t>
  </si>
  <si>
    <t>С0094-353</t>
  </si>
  <si>
    <t>Записная книжка А6 7БЦ, 80л., клетка "Авто"</t>
  </si>
  <si>
    <t>4610121837544</t>
  </si>
  <si>
    <t>Записная книжка, 80 листов, формат А6, твердый переплет, плотность 60 гр/м2. Внутренний блок - высококачественная офсетная бумага, линовка - клетка. Обложка - 7БЦ, полноцветная печать, глянцевая ламинация. Форзац белый.</t>
  </si>
  <si>
    <t>82611</t>
  </si>
  <si>
    <t>С0094-351</t>
  </si>
  <si>
    <t>Записная книжка А6 7БЦ, 80л., клетка "Горный пейзаж"</t>
  </si>
  <si>
    <t>4610121837520</t>
  </si>
  <si>
    <t>82607</t>
  </si>
  <si>
    <t>С0094-347</t>
  </si>
  <si>
    <t>Записная книжка А6 7БЦ, 80л., клетка "Котенок и мышонок"</t>
  </si>
  <si>
    <t>4610121837483</t>
  </si>
  <si>
    <t>82608</t>
  </si>
  <si>
    <t>С0094-348</t>
  </si>
  <si>
    <t>Записная книжка А6 7БЦ, 80л., клетка "Милые друзья"</t>
  </si>
  <si>
    <t>4610121837490</t>
  </si>
  <si>
    <t>82614</t>
  </si>
  <si>
    <t>С0094-354</t>
  </si>
  <si>
    <t>Записная книжка А6 7БЦ, 80л., клетка "Огни города"</t>
  </si>
  <si>
    <t>4610121837551</t>
  </si>
  <si>
    <t>81218</t>
  </si>
  <si>
    <t>С0094-342</t>
  </si>
  <si>
    <t>Записная книжка А6 7БЦ, 80л., клетка "Орнамент"</t>
  </si>
  <si>
    <t>4610121828009</t>
  </si>
  <si>
    <t>82612</t>
  </si>
  <si>
    <t>С0094-352</t>
  </si>
  <si>
    <t>Записная книжка А6 7БЦ, 80л., клетка "Разноцветные сердечки"</t>
  </si>
  <si>
    <t>4610121837537</t>
  </si>
  <si>
    <t>82610</t>
  </si>
  <si>
    <t>С0094-350</t>
  </si>
  <si>
    <t>Записная книжка А6 7БЦ, 80л., клетка "Цветы"</t>
  </si>
  <si>
    <t>4610121837513</t>
  </si>
  <si>
    <t>С0320</t>
  </si>
  <si>
    <t xml:space="preserve">     Записная книжка для женщин А6, 128 стр., высечка, тверд. переплет, блестки.</t>
  </si>
  <si>
    <t>Записная книжка для женщин, 128 страниц, формат А6, твердый переплет, плотность 65 гр/м2. Внутренний блок - офсетная бумага, высечка алфавита. Печать в одну краску Обложка - 7БЦ, полноцветная печать, выборочный лак с блестками. Форзац белый.</t>
  </si>
  <si>
    <t>78162</t>
  </si>
  <si>
    <t>С0320-75</t>
  </si>
  <si>
    <t>Зап. книжка А6 жен."Любовь" 7БЦ, с выруб,128с.,блестки</t>
  </si>
  <si>
    <t>4630115104643</t>
  </si>
  <si>
    <t>78122</t>
  </si>
  <si>
    <t>С0320-74</t>
  </si>
  <si>
    <t>Зап. книжка А6 жен."Прованс" 7БЦ, с выруб,128с.,блестки</t>
  </si>
  <si>
    <t>4630115104636</t>
  </si>
  <si>
    <t>С0379</t>
  </si>
  <si>
    <t xml:space="preserve">     Записная книжка (престиж-блокнот) А5, 80 л, кл., тв. переп, глянц. ламин.</t>
  </si>
  <si>
    <t>82604</t>
  </si>
  <si>
    <t>С0379-124</t>
  </si>
  <si>
    <t>Записная книжка А5 7БЦ, 80л., тонированный блок, клетка "Оранжевые полоски"</t>
  </si>
  <si>
    <t>4610121837452</t>
  </si>
  <si>
    <t>Записная книжка , 80 листов, формат А5, твердый переплет, плотность 60 гр/м2. Внутренний блок - высококачественная офсетная бумага, стилизированный голубой тонированный блок в клетку. Обложка - 7БЦ, полноцветная печать, глянцевая ламинация. Форзац белый.</t>
  </si>
  <si>
    <t>82606</t>
  </si>
  <si>
    <t>С0379-126</t>
  </si>
  <si>
    <t>Записная книжка А5 7БЦ, 80л., тонированный блок клетка "Праздничные огоньки"</t>
  </si>
  <si>
    <t>4610121837476</t>
  </si>
  <si>
    <t>82601</t>
  </si>
  <si>
    <t>С0379-121</t>
  </si>
  <si>
    <t>Записная книжка А5 7БЦ, 80л., тонированный блок клетка "Оазис"</t>
  </si>
  <si>
    <t>4610121837421</t>
  </si>
  <si>
    <t>82599</t>
  </si>
  <si>
    <t>С0379-119</t>
  </si>
  <si>
    <t>Записная книжка А5 7БЦ, 80л., тонированный блок клетка "Ирисы"</t>
  </si>
  <si>
    <t>4610121837407</t>
  </si>
  <si>
    <t>82602</t>
  </si>
  <si>
    <t>С0379-122</t>
  </si>
  <si>
    <t>Записная книжка А5 7БЦ, 80л., тонированный блок клетка "Милые друзья"</t>
  </si>
  <si>
    <t>4610121837438</t>
  </si>
  <si>
    <t>82603</t>
  </si>
  <si>
    <t>С0379-123</t>
  </si>
  <si>
    <t>Записная книжка А5 7БЦ, 80л., тонированный блок, клетка "С любовью"</t>
  </si>
  <si>
    <t>4610121837445</t>
  </si>
  <si>
    <t>82605</t>
  </si>
  <si>
    <t>С0379-125</t>
  </si>
  <si>
    <t>Записная книжка А5 7БЦ, 80л., тонированный блок, клетка "Прикольные кошки"</t>
  </si>
  <si>
    <t>4610121837469</t>
  </si>
  <si>
    <t>С0592</t>
  </si>
  <si>
    <t xml:space="preserve">     Записная книжка А6, 100 л. тв. переплет, глянцевая ламинация, гребень.</t>
  </si>
  <si>
    <t>82686</t>
  </si>
  <si>
    <t>С0592-113</t>
  </si>
  <si>
    <t>Записная книжка А6 на гребне 7БЦ,100л. "Абстракция"</t>
  </si>
  <si>
    <t>4610121835564</t>
  </si>
  <si>
    <t>Записная книжка, 100 листов, формат А6, твердый переплет, гребень, плотность 60 гр/м2. Внутренний блок - высококачественная офсетная бумага, линовка - клетка голубого цвета. Обложка - 7БЦ, полноцветная печать, глянцевая ламинация. Крепление - металлическа</t>
  </si>
  <si>
    <t>82716</t>
  </si>
  <si>
    <t>С0592-108</t>
  </si>
  <si>
    <t>Записная книжка А6 на гребне 7БЦ,100л. "Жёлтое авто"</t>
  </si>
  <si>
    <t>4610121835519</t>
  </si>
  <si>
    <t>82685</t>
  </si>
  <si>
    <t>С0592-109</t>
  </si>
  <si>
    <t>Записная книжка А6 на гребне 7БЦ,100л. "Зайка"</t>
  </si>
  <si>
    <t>4610121835526</t>
  </si>
  <si>
    <t>82701</t>
  </si>
  <si>
    <t>С0592-114</t>
  </si>
  <si>
    <t>Записная книжка А6 на гребне 7БЦ,100л. "Маки"</t>
  </si>
  <si>
    <t>4610121835571</t>
  </si>
  <si>
    <t>82727</t>
  </si>
  <si>
    <t>С0592-112</t>
  </si>
  <si>
    <t>Записная книжка А6 на гребне 7БЦ,100л. "Морская"</t>
  </si>
  <si>
    <t>4610121835557</t>
  </si>
  <si>
    <t>82688</t>
  </si>
  <si>
    <t>С0592-115</t>
  </si>
  <si>
    <t>Записная книжка А6 на гребне 7БЦ,100л. "С любовью"</t>
  </si>
  <si>
    <t>4610121835588</t>
  </si>
  <si>
    <t>82689</t>
  </si>
  <si>
    <t>С0592-111</t>
  </si>
  <si>
    <t>Записная книжка А6 на гребне 7БЦ,100л. "Цветные пиксели"</t>
  </si>
  <si>
    <t>4610121835540</t>
  </si>
  <si>
    <t>82700</t>
  </si>
  <si>
    <t>С0592-110</t>
  </si>
  <si>
    <t>Записная книжка А6 на гребне 7БЦ,100л. "Щенок-глазастик"</t>
  </si>
  <si>
    <t>4610121835533</t>
  </si>
  <si>
    <t>С0598</t>
  </si>
  <si>
    <t xml:space="preserve">     Записная книжка (престиж-блокнот) А5, 96 л, тв. переп, гребень, глянц. лам.</t>
  </si>
  <si>
    <t>82690</t>
  </si>
  <si>
    <t>С0598-70</t>
  </si>
  <si>
    <t>Записная книжка А5 на гребне 7БЦ,96л. "Абстракция"</t>
  </si>
  <si>
    <t>4610121835700</t>
  </si>
  <si>
    <t>Престиж-блокнот, 96 листов, формат А5, твердый переплет, гребень, плотность 60 гр/м2. Внутренний блок - высококачественная офсетная бумага, линовка - клетка голубого цвета. Обложка - 7БЦ, полноцветная печать, глянцевая ламинация. Крепление - металлическая</t>
  </si>
  <si>
    <t>82698</t>
  </si>
  <si>
    <t>С0598-72</t>
  </si>
  <si>
    <t>Записная книжка А5 на гребне 7БЦ,96л. "Восход"</t>
  </si>
  <si>
    <t>4610121835724</t>
  </si>
  <si>
    <t>82697</t>
  </si>
  <si>
    <t>С0598-69</t>
  </si>
  <si>
    <t>Записная книжка А5 на гребне 7БЦ,96л. "Городское авто"</t>
  </si>
  <si>
    <t>4610121835694</t>
  </si>
  <si>
    <t>82702</t>
  </si>
  <si>
    <t>С0598-73</t>
  </si>
  <si>
    <t>Записная книжка А5 на гребне 7БЦ,96л. "Знаки зодиака"</t>
  </si>
  <si>
    <t>4610121835731</t>
  </si>
  <si>
    <t>82691</t>
  </si>
  <si>
    <t>С0598-71</t>
  </si>
  <si>
    <t>Записная книжка А5 на гребне 7БЦ,96л. "Кирпичная стена"</t>
  </si>
  <si>
    <t>4610121835717</t>
  </si>
  <si>
    <t>82692</t>
  </si>
  <si>
    <t>С0598-75</t>
  </si>
  <si>
    <t>Записная книжка А5 на гребне 7БЦ,96л. "Паттерн. Сердца"</t>
  </si>
  <si>
    <t>4610121835755</t>
  </si>
  <si>
    <t>82715</t>
  </si>
  <si>
    <t>С0598-76</t>
  </si>
  <si>
    <t>Записная книжка А5 на гребне 7БЦ,96л. "Цветы"</t>
  </si>
  <si>
    <t>4610121835762</t>
  </si>
  <si>
    <t>С1056</t>
  </si>
  <si>
    <t xml:space="preserve">     Записная книжка А5, 80 листов, клетка, твердый переплет, блестки.</t>
  </si>
  <si>
    <t>82773</t>
  </si>
  <si>
    <t>С1056-84</t>
  </si>
  <si>
    <t>Записная книжка А5 7БЦ, 80л., кл. блестки "Золотой цветок"</t>
  </si>
  <si>
    <t>4610121839852</t>
  </si>
  <si>
    <t>Записная книжка , 80 листов, формат А5, твердый переплет, плотность 60 гр/м2. Внутренний блок - высококачественная офсетная бумага, линовка - клетка голубого цвета. Обложка - 7БЦ, полноцветная печать, матовая ламинация, лакирование блестками. Форзац белый</t>
  </si>
  <si>
    <t>82779</t>
  </si>
  <si>
    <t>С1056-90</t>
  </si>
  <si>
    <t>Записная книжка А5 7БЦ, 80л., кл. блестки "Лисёнок"</t>
  </si>
  <si>
    <t>4610121839913</t>
  </si>
  <si>
    <t>82778</t>
  </si>
  <si>
    <t>С1056-89</t>
  </si>
  <si>
    <t>Записная книжка А5 7БЦ, 80л., кл. блестки "Листья"</t>
  </si>
  <si>
    <t>4610121839906</t>
  </si>
  <si>
    <t>82776</t>
  </si>
  <si>
    <t>С1056-87</t>
  </si>
  <si>
    <t>Записная книжка А5 7БЦ, 80л., кл. блестки "Огни города"</t>
  </si>
  <si>
    <t>4610121839883</t>
  </si>
  <si>
    <t>82775</t>
  </si>
  <si>
    <t>С1056-86</t>
  </si>
  <si>
    <t>Записная книжка А5 7БЦ, 80л., кл. блестки "Розовые цветы"</t>
  </si>
  <si>
    <t>4610121839876</t>
  </si>
  <si>
    <t>82774</t>
  </si>
  <si>
    <t>С1056-85</t>
  </si>
  <si>
    <t>Записная книжка А5 7БЦ, 80л., кл. блестки "С любовью"</t>
  </si>
  <si>
    <t>4610121839869</t>
  </si>
  <si>
    <t>Записная книжка А5 7БЦ, 80л., кл. блестки "Сладости"</t>
  </si>
  <si>
    <t>82780</t>
  </si>
  <si>
    <t>С1056-91</t>
  </si>
  <si>
    <t>4610121839920</t>
  </si>
  <si>
    <t>76900</t>
  </si>
  <si>
    <t>С1056-78</t>
  </si>
  <si>
    <t>Записная книжка А5 7БЦ, 80л., кл. блестки "Указатели"</t>
  </si>
  <si>
    <t>4630072229274</t>
  </si>
  <si>
    <t>82777</t>
  </si>
  <si>
    <t>С1056-88</t>
  </si>
  <si>
    <t>Записная книжка А5 7БЦ, 80л., кл. блестки "Уютный уголок"</t>
  </si>
  <si>
    <t>4610121839890</t>
  </si>
  <si>
    <t>76896</t>
  </si>
  <si>
    <t>С1056-80</t>
  </si>
  <si>
    <t>Записная книжка А5 7БЦ, 80л., кл. блестки "Цветочный орнамент"</t>
  </si>
  <si>
    <t>4630072229298</t>
  </si>
  <si>
    <t>С1226</t>
  </si>
  <si>
    <t xml:space="preserve">     Записная книжка - Перевертыш А6, 80 листов, обложка сплошной УФ-лак.</t>
  </si>
  <si>
    <t>82530</t>
  </si>
  <si>
    <t>С1226-49</t>
  </si>
  <si>
    <t>Зап. книжка - перевертыш А6 на гребне 80л."Love"</t>
  </si>
  <si>
    <t>4610121836240</t>
  </si>
  <si>
    <t>Записная книжка-перевертыш на гребне, 80 листов, формат А6, клетка, плотность 60 гр/м2. Внутренний блок - высококачественная белая офсетная бумага. Записная книжка имеет 4 обложки, что делает её двухсторонней. Обложки - мелованный картон, полноцветная печ</t>
  </si>
  <si>
    <t>82532</t>
  </si>
  <si>
    <t>С1226-51</t>
  </si>
  <si>
    <t>Зап. книжка - перевертыш А6 на гребне 80л."Абстракция"</t>
  </si>
  <si>
    <t>4610121836264</t>
  </si>
  <si>
    <t>82529</t>
  </si>
  <si>
    <t>С1226-48</t>
  </si>
  <si>
    <t>Зап. книжка - перевертыш А6 на гребне 80л."Нежные цветы"</t>
  </si>
  <si>
    <t>4610121836233</t>
  </si>
  <si>
    <t>82502</t>
  </si>
  <si>
    <t>С1226-46</t>
  </si>
  <si>
    <t>Зап. книжка - перевертыш А6 на гребне 80л."Природа"</t>
  </si>
  <si>
    <t>4610121836219</t>
  </si>
  <si>
    <t>С0859</t>
  </si>
  <si>
    <t xml:space="preserve">     Записная книжка А5 40 листов, клетка, на гребне, обложка мелован. картон.</t>
  </si>
  <si>
    <t>Записная книжка, 40 листов, формат А5, клетка, плотность 60 гр/м2. Внутренний блок - высококачественная белая офсетная бумага. Обложка - мелованный картон, полноцветная печать с защитным ВД-лаком. Крепление - металлическая евроспираль сбоку, по длинной ст</t>
  </si>
  <si>
    <t>79617</t>
  </si>
  <si>
    <t>С0859-55</t>
  </si>
  <si>
    <t>Зап. книжка на гребне А5 40л. кл. "Граффити"</t>
  </si>
  <si>
    <t>4610121807325</t>
  </si>
  <si>
    <t>79622</t>
  </si>
  <si>
    <t>С0859-56</t>
  </si>
  <si>
    <t>Зап. книжка на гребне А5 40л. кл. "Завитки"</t>
  </si>
  <si>
    <t>4610121807332</t>
  </si>
  <si>
    <t>79621</t>
  </si>
  <si>
    <t>С0859-52</t>
  </si>
  <si>
    <t>Зап. книжка на гребне А5 40л. кл. "Морская тема"</t>
  </si>
  <si>
    <t>4610121807295</t>
  </si>
  <si>
    <t>79618</t>
  </si>
  <si>
    <t>С0859-51</t>
  </si>
  <si>
    <t>Зап. книжка на гребне А5 40л. кл. "С любовью"</t>
  </si>
  <si>
    <t>4610121807288</t>
  </si>
  <si>
    <t>79623</t>
  </si>
  <si>
    <t>С0859-58</t>
  </si>
  <si>
    <t>Зап. книжка на гребне А5 40л. кл. "Цветы"</t>
  </si>
  <si>
    <t>4610121807356</t>
  </si>
  <si>
    <t>С4579</t>
  </si>
  <si>
    <t xml:space="preserve">     Записная книжка А6, 80 листов, твердый переплет, блестки, стильный блок</t>
  </si>
  <si>
    <t>82797</t>
  </si>
  <si>
    <t>С4579-18</t>
  </si>
  <si>
    <t>Записная книжка А6, 7БЦ, блёстки, стилиз. блок "Золотые горошины"</t>
  </si>
  <si>
    <t>4610121830439</t>
  </si>
  <si>
    <t>Престиж-блокнот, 80 листов, формат А6, твердый переплет, плотность 60 гр/м2. Внутренний блок - стилизованный, высококачественная офсетная бумага, в линейку. Обложка - 7БЦ, полноцветная печать, матовая ламинация, лакирование блестками. Форзац белый.</t>
  </si>
  <si>
    <t>82799</t>
  </si>
  <si>
    <t>С4579-20</t>
  </si>
  <si>
    <t>Записная книжка А6, 7БЦ, блёстки, стилиз. блок "Карамелька"</t>
  </si>
  <si>
    <t>4610121830453</t>
  </si>
  <si>
    <t>82800</t>
  </si>
  <si>
    <t>С4579-21</t>
  </si>
  <si>
    <t>Записная книжка А6, 7БЦ, блёстки, стилиз. блок "Нежные цветы"</t>
  </si>
  <si>
    <t>4610121830460</t>
  </si>
  <si>
    <t>82801</t>
  </si>
  <si>
    <t>С4579-22</t>
  </si>
  <si>
    <t>Записная книжка А6, 7БЦ, блёстки, стилиз. блок "Париж"</t>
  </si>
  <si>
    <t>4610121830477</t>
  </si>
  <si>
    <t>82798</t>
  </si>
  <si>
    <t>С4579-19</t>
  </si>
  <si>
    <t>Записная книжка А6, 7БЦ, блёстки, стилиз. блок "Сиреневый букет"</t>
  </si>
  <si>
    <t>4610121830446</t>
  </si>
  <si>
    <t>82802</t>
  </si>
  <si>
    <t>С4579-23</t>
  </si>
  <si>
    <t>Записная книжка А6, 7БЦ, блёстки, стилиз. блок "Сочный лимон"</t>
  </si>
  <si>
    <t>4610121830484</t>
  </si>
  <si>
    <t>82796</t>
  </si>
  <si>
    <t>С4579-17</t>
  </si>
  <si>
    <t>Записная книжка А6, 7БЦ, блёстки, стилиз. блок "Счастливая панда"</t>
  </si>
  <si>
    <t>4610121830422</t>
  </si>
  <si>
    <t>82803</t>
  </si>
  <si>
    <t>С4579-24</t>
  </si>
  <si>
    <t>Записная книжка А6, 7БЦ, блёстки, стилиз. блок "Текст"</t>
  </si>
  <si>
    <t>4610121830491</t>
  </si>
  <si>
    <t>С3355</t>
  </si>
  <si>
    <t xml:space="preserve">     Зап. книжка А6, недатир, 7БЦ, резинка,стразы.,мат. лам., 80л.</t>
  </si>
  <si>
    <t>Записная книжка, недатированная, 160 страниц, формат А6, твердый переплет, плотность 70 гр/м2. Внутренний блок - стилизованный, офсетная бумага, линейка, печать в одну краску, запечатанный срез страниц, ляссе. Обложка -7БЦ, с полноцветной печатью, выбороч</t>
  </si>
  <si>
    <t>75613</t>
  </si>
  <si>
    <t>С3355-10</t>
  </si>
  <si>
    <t>Зап. книжка А6, 7БЦ.,резинка, стразы,мат.ламин.,80л. "Розовые маки"</t>
  </si>
  <si>
    <t>4630072222213</t>
  </si>
  <si>
    <t>С3628</t>
  </si>
  <si>
    <t xml:space="preserve">     Записная книжка детская А6 48 листов, обложка ламинированный картон.</t>
  </si>
  <si>
    <t>80472</t>
  </si>
  <si>
    <t>С3628-12</t>
  </si>
  <si>
    <t>Записная книжка детская А6 48 л, обл. лам. карт."Единорожка"</t>
  </si>
  <si>
    <t>4610121818178</t>
  </si>
  <si>
    <t>Записная книжка детская,48 листов, формат А6, линовка точечная,  плотность 65 гр/м2. Внутренний блок -  стилизованный,  белая офсетная бумага. Обложка мелованный картон с ламинацией, полноцветная печать. Крепление - скоба.</t>
  </si>
  <si>
    <t>80473</t>
  </si>
  <si>
    <t>С3628-13</t>
  </si>
  <si>
    <t>Записная книжка детская А6 48 л, обл. лам. карт."Каникулы ленивца"</t>
  </si>
  <si>
    <t>4610121818185</t>
  </si>
  <si>
    <t>80469</t>
  </si>
  <si>
    <t>С3628-09</t>
  </si>
  <si>
    <t>Записная книжка детская А6 48 л, обл. лам. карт."Мишутка на коньках"</t>
  </si>
  <si>
    <t>4610121818147</t>
  </si>
  <si>
    <t>80476</t>
  </si>
  <si>
    <t>С3628-16</t>
  </si>
  <si>
    <t>Записная книжка детская А6 48 л, обл. лам. карт."Страшилка"</t>
  </si>
  <si>
    <t>4610121818215</t>
  </si>
  <si>
    <t>С3532</t>
  </si>
  <si>
    <t xml:space="preserve">     Записаная книжка  А6,  7БЦ, тиснение, карман, стилиз. блок 100л.</t>
  </si>
  <si>
    <t>Записная книжка, 100 листов, формат А6, размер 105 х 140 мм. Внутренний блок - офсетная бумага кремового цвета, плотность 65 гр/м2, стилизованная линовка с рисунком, шелковая закладка-ляссе с металлической подвеской. Листы блока надежно сшиты нитками, поэ</t>
  </si>
  <si>
    <t>75606</t>
  </si>
  <si>
    <t>С3532-03</t>
  </si>
  <si>
    <t>Записная книжка А6, 7БЦ, тиснение, стилиз. блок 100л. "Красивые кактусы"</t>
  </si>
  <si>
    <t>4630072222473</t>
  </si>
  <si>
    <t>С6260</t>
  </si>
  <si>
    <t xml:space="preserve">     Записная книжка двойная обложка А5 32 листа с "Movie" эффектом</t>
  </si>
  <si>
    <t>80836</t>
  </si>
  <si>
    <t>С6260-07</t>
  </si>
  <si>
    <t>Записная книжка двойная обложка А5 64 стр с "Movie" эффектом "Веселая семейка"</t>
  </si>
  <si>
    <t>4610121812633</t>
  </si>
  <si>
    <t>Записная книжка 32 листа, формат А5, размер 150 х 210 мм, двойная обложка прозрачный пластик с цветной печатью + мелованная бумага с цветной печатью, за счет этого появляется "Movie" эффект. Листы внутреннего блока из белой бумаги, плотностью 80 гр/м2,  л</t>
  </si>
  <si>
    <t>С6261</t>
  </si>
  <si>
    <t xml:space="preserve">     Записная книжка двойная обложка А6 32 листа с "Movie" эффектом</t>
  </si>
  <si>
    <t>80842</t>
  </si>
  <si>
    <t>С6261-07</t>
  </si>
  <si>
    <t>Записная книжка двойная обложка А6 32 листа с "Movie" эффектом "Милая парочка"</t>
  </si>
  <si>
    <t>4610121812602</t>
  </si>
  <si>
    <t>Записная книжка 32 листа, формат А6, размер 105 х 148 мм, двойная обложка прозрачный пластик с цветной печатью + мелованная бумага с цветной печатью, за счет этого появляется "Movie" эффект. Листы внутреннего блока из белой бумаги, плотностью 80 гр/м2,  л</t>
  </si>
  <si>
    <t>80840</t>
  </si>
  <si>
    <t>С6261-05</t>
  </si>
  <si>
    <t>Записная книжка двойная обложка А6 32 листа с "Movie" эффектом "Щенок на авто"</t>
  </si>
  <si>
    <t>4610121812589</t>
  </si>
  <si>
    <t>ТЕЛЕФОННЫЕ КНИЖКИ</t>
  </si>
  <si>
    <t>С0228</t>
  </si>
  <si>
    <t xml:space="preserve">     Телефонная книжка + блокнот А6, 96 стр, высечка алфавита, лакиров. картон.</t>
  </si>
  <si>
    <t>82863</t>
  </si>
  <si>
    <t>С0228-85</t>
  </si>
  <si>
    <t>Тел. книжка + блокнот с вырубкой А6, 48л. "Авто"</t>
  </si>
  <si>
    <t>4610121840971</t>
  </si>
  <si>
    <t>Телефонная книжка + блокнот, 96 страниц, формат А6, плотность 60 гр/м2. Внутренний блок - высококачественная офсетная бумага, высечка алфавита. В одном изделии соединены блокнот и телефонная книжка. Обложка - мелованный картон, полноцветная печать, лакиро</t>
  </si>
  <si>
    <t>82853</t>
  </si>
  <si>
    <t>С0228-84</t>
  </si>
  <si>
    <t>Тел. книжка + блокнот с вырубкой А6, 48л. "Городское авто"</t>
  </si>
  <si>
    <t>4610121840964</t>
  </si>
  <si>
    <t>82864</t>
  </si>
  <si>
    <t>С0228-90</t>
  </si>
  <si>
    <t>Тел. книжка + блокнот с вырубкой А6, 48л. "Кофе-тайм"</t>
  </si>
  <si>
    <t>4610121841022</t>
  </si>
  <si>
    <t>82860</t>
  </si>
  <si>
    <t>С0228-88</t>
  </si>
  <si>
    <t>Тел. книжка + блокнот с вырубкой А6, 48л. "Лаванда"</t>
  </si>
  <si>
    <t>4610121841008</t>
  </si>
  <si>
    <t>82855</t>
  </si>
  <si>
    <t>С0228-94</t>
  </si>
  <si>
    <t>Тел. книжка + блокнот с вырубкой А6, 48л. "Милые зайки"</t>
  </si>
  <si>
    <t>4610121841060</t>
  </si>
  <si>
    <t>82859</t>
  </si>
  <si>
    <t>С0228-86</t>
  </si>
  <si>
    <t>Тел. книжка + блокнот с вырубкой А6, 48л. "Морская тема"</t>
  </si>
  <si>
    <t>4610121840988</t>
  </si>
  <si>
    <t>82858</t>
  </si>
  <si>
    <t>С0228-93</t>
  </si>
  <si>
    <t>Тел. книжка + блокнот с вырубкой А6, 48л. "Небоскребы"</t>
  </si>
  <si>
    <t>4610121841053</t>
  </si>
  <si>
    <t>82856</t>
  </si>
  <si>
    <t>С0228-89</t>
  </si>
  <si>
    <t>Тел. книжка + блокнот с вырубкой А6, 48л. "Паттерн. Цветы"</t>
  </si>
  <si>
    <t>4610121841015</t>
  </si>
  <si>
    <t>82854</t>
  </si>
  <si>
    <t>С0228-92</t>
  </si>
  <si>
    <t>Тел. книжка + блокнот с вырубкой А6, 48л. "Релакс"</t>
  </si>
  <si>
    <t>4610121841046</t>
  </si>
  <si>
    <t>82861</t>
  </si>
  <si>
    <t>С0228-87</t>
  </si>
  <si>
    <t>Тел. книжка + блокнот с вырубкой А6, 48л. "Украшения"</t>
  </si>
  <si>
    <t>4610121840995</t>
  </si>
  <si>
    <t>82862</t>
  </si>
  <si>
    <t>С0228-91</t>
  </si>
  <si>
    <t>Тел. книжка + блокнот с вырубкой А6, 48л. "Цветные разводы"</t>
  </si>
  <si>
    <t>4610121841039</t>
  </si>
  <si>
    <t>С0272</t>
  </si>
  <si>
    <t xml:space="preserve">     Телеф. книжка А5, 160 стр, высечка, тв. перпл., матов. ламин. выбор. УФ-лак</t>
  </si>
  <si>
    <t>78531</t>
  </si>
  <si>
    <t>С0272-58</t>
  </si>
  <si>
    <t>Тел. книжка с вырубкой А5, 80л. лин. Уф-лак "Городской автомобиль"</t>
  </si>
  <si>
    <t>4630115108603</t>
  </si>
  <si>
    <t>Телефонная книжка, 160 страниц, формат А5, твердый переплет, плотность 60 гр/м2. Внутренний блок - высококачественная офсетная бумага, в линейку, высечка алфавита. Обложка - 7БЦ, полноцветная печать, глянцевая ламинация. Форзац белый.</t>
  </si>
  <si>
    <t>78535</t>
  </si>
  <si>
    <t>С0272-61</t>
  </si>
  <si>
    <t>Тел. книжка с вырубкой А5, 80л. лин. Уф-лак "Марки"</t>
  </si>
  <si>
    <t>4630115108634</t>
  </si>
  <si>
    <t>78514</t>
  </si>
  <si>
    <t>С0272-57</t>
  </si>
  <si>
    <t>Тел. книжка с вырубкой А5, 80л. лин. Уф-лак "Фруктовая"</t>
  </si>
  <si>
    <t>4630115108597</t>
  </si>
  <si>
    <t>78532</t>
  </si>
  <si>
    <t>С0272-60</t>
  </si>
  <si>
    <t>Тел. книжка с вырубкой А5, 80л. лин. Уф-лак "Цветное дерево"</t>
  </si>
  <si>
    <t>4630115108627</t>
  </si>
  <si>
    <t>С4577</t>
  </si>
  <si>
    <t xml:space="preserve">     Телефонная книжка А5, 160 стр, тв пер., бумвинил, тиснение фольгой, высечка</t>
  </si>
  <si>
    <t>80401</t>
  </si>
  <si>
    <t>С4577-06</t>
  </si>
  <si>
    <t>Телефонная книга А5. 7Б., 80л, Бумвинил.Тиснение. Высечка. Серый</t>
  </si>
  <si>
    <t>4610121806137</t>
  </si>
  <si>
    <t>Телефонная книжка, 160 страниц, формат А5, твердый переплет, плотность 60 гр/м2. Внутренний блок - высококачественная офсетная бумага, линейка, высечка алфавита. Обложка - 7Б, бумвинил, тиснение фольгой. Форзац белый.</t>
  </si>
  <si>
    <t>80393</t>
  </si>
  <si>
    <t>С4577-02</t>
  </si>
  <si>
    <t>Телефонная книга А5. 7Б., 80л, Бумвинил.Тиснение. Высечка. Чёрный</t>
  </si>
  <si>
    <t>4610121806113</t>
  </si>
  <si>
    <t>С4578</t>
  </si>
  <si>
    <t xml:space="preserve">     Телефонная книжка А6, 128 стр, тв пер., бумвинил, тиснение фольгой, высечка</t>
  </si>
  <si>
    <t>76867</t>
  </si>
  <si>
    <t>С4578-02</t>
  </si>
  <si>
    <t>Тел. книга А6, 128стр, тв. пер., бумв., тисн. фольг.,выс. "Чёрный"</t>
  </si>
  <si>
    <t>4630072228949</t>
  </si>
  <si>
    <t>Телефонная книжка, 128 страниц, формат А6, твердый переплет, плотность 60 гр/м2. Внутренний блок - высококачественная офсетная бумага, клетка, высечка алфавита. Обложка - 7Б, бумвинил, тиснение фольгой. Форзац белый.</t>
  </si>
  <si>
    <t>ЕЖЕДНЕВНИКИ</t>
  </si>
  <si>
    <t>ЕЖЕДНЕВНИКИ С ЦВЕТНОЙ ОБЛОЖКОЙ</t>
  </si>
  <si>
    <t>С1171</t>
  </si>
  <si>
    <t xml:space="preserve">     Планнер карманный А6, 128 стр., обложка мелованный картон.</t>
  </si>
  <si>
    <t>81247</t>
  </si>
  <si>
    <t>С1171-46</t>
  </si>
  <si>
    <t>Планнер А6+ 128стр., Уф-лак "Зигзаги"</t>
  </si>
  <si>
    <t>4610121827835</t>
  </si>
  <si>
    <t>Планнер карманный, недатированный, 128 страниц, формат А6, плотность 60 гр/м2. Внутренний блок - высококачественная офсетная бумага. На развороте листа есть разбивка недели по дням и почасовая разбивка дня. Печать в одну краску. Обложка - мелованный карто</t>
  </si>
  <si>
    <t>81258</t>
  </si>
  <si>
    <t>С1171-44</t>
  </si>
  <si>
    <t>Планнер А6+ 128стр., Уф-лак "Паттерн. Треугольники"</t>
  </si>
  <si>
    <t>4610121827811</t>
  </si>
  <si>
    <t>78894</t>
  </si>
  <si>
    <t>С1171-37</t>
  </si>
  <si>
    <t>Планнер А6+ 128стр., Уф-лак "Подсолнухи"</t>
  </si>
  <si>
    <t>4610121802733</t>
  </si>
  <si>
    <t>78895</t>
  </si>
  <si>
    <t>С1171-39</t>
  </si>
  <si>
    <t>Планнер А6+ 128стр., Уф-лак "Цветные полосы"</t>
  </si>
  <si>
    <t>4610121802757</t>
  </si>
  <si>
    <t>81259</t>
  </si>
  <si>
    <t>С1171-43</t>
  </si>
  <si>
    <t>Планнер А6+ 128стр., Уф-лак "Чашка кофе"</t>
  </si>
  <si>
    <t>4610121827804</t>
  </si>
  <si>
    <t>С1375</t>
  </si>
  <si>
    <t xml:space="preserve">     Ежедневник А5, недатирован, 256 стр., тверд. переплет, глянцевая ламинация.</t>
  </si>
  <si>
    <t>Ежедневник недатированный, 256 страниц, формат А5, твердый переплет, плотность 65 гр/м2. Внутренний блок - высококачественная офсетная белая бумага. Информационно-справочный блок включает календарь, международные и внутрироссийские телефонные коды, размер</t>
  </si>
  <si>
    <t>82071</t>
  </si>
  <si>
    <t>С1375-94</t>
  </si>
  <si>
    <t>Ежедневник А5  7БЦ недатир. 256стр."Белые цветы"</t>
  </si>
  <si>
    <t>4610121830361</t>
  </si>
  <si>
    <t>82067</t>
  </si>
  <si>
    <t>С1375-90</t>
  </si>
  <si>
    <t>Ежедневник А5  7БЦ недатир. 256стр."Мех"</t>
  </si>
  <si>
    <t>4610121830323</t>
  </si>
  <si>
    <t>С1367</t>
  </si>
  <si>
    <t xml:space="preserve">     Ежедневник А6, недатирован, 160 стр., тверд. переплет, глянцевая ламинация.</t>
  </si>
  <si>
    <t>Ежедневник недатированный, 160 страниц, формат А6, твердый переплет, плотность 65 гр/м2. Внутренний блок - высококачественная офсетная бумага. Информационно-справочный блок включает календарь на 2 года, лист для записи личной информации. Почасовая разбивк</t>
  </si>
  <si>
    <t>78623</t>
  </si>
  <si>
    <t>С1367-60</t>
  </si>
  <si>
    <t>Ежедневник А6, 7БЦ, 80 л. "Эмоции"</t>
  </si>
  <si>
    <t>4630115109877</t>
  </si>
  <si>
    <t>С1393</t>
  </si>
  <si>
    <t xml:space="preserve">     Еженедельник А5, 112 страниц, ламинированный картон, скоба.</t>
  </si>
  <si>
    <t>Еженедельник недатированный, 112 страниц, формат А5, плотность 65 гр/м2. Внутренний блок - высококачественная офсетная бумага. Календарь на 2 года. Печать в одну краску. Обложка - мелованный картон, с полноцветной печатью и глянцевой ламинацией. Крепление</t>
  </si>
  <si>
    <t>81202</t>
  </si>
  <si>
    <t>С1393-68</t>
  </si>
  <si>
    <t>Еженедельник А5, 112стр. обл. мел. карт."Город"</t>
  </si>
  <si>
    <t>4610121827279</t>
  </si>
  <si>
    <t>81204</t>
  </si>
  <si>
    <t>С1393-70</t>
  </si>
  <si>
    <t>Еженедельник А5, 112стр. обл. мел. карт."Золотые разводы"</t>
  </si>
  <si>
    <t>4610121827293</t>
  </si>
  <si>
    <t>81225</t>
  </si>
  <si>
    <t>С1393-71</t>
  </si>
  <si>
    <t>Еженедельник А5, 112стр. обл. мел. карт."Паттерн. Джентельмены"</t>
  </si>
  <si>
    <t>4610121827309</t>
  </si>
  <si>
    <t>С1365</t>
  </si>
  <si>
    <t xml:space="preserve">     Ежедневник А6, 96 страниц, ламинированный картон, скоба.</t>
  </si>
  <si>
    <t>82643</t>
  </si>
  <si>
    <t>С1365-71</t>
  </si>
  <si>
    <t>Ежедневник А6, 48л. обл. мел. карт. "Абстракция"</t>
  </si>
  <si>
    <t>4610121838626</t>
  </si>
  <si>
    <t>Ежедневник недатированный, 96 страниц, формат А6, плотность 65 гр/м2. Внутренний блок - высококачественная офсетная бумага. Информационно-справочный блок включает лист для записи личной информации, почасовую разбивку дня для максимально точного планирован</t>
  </si>
  <si>
    <t>82650</t>
  </si>
  <si>
    <t>С1365-78</t>
  </si>
  <si>
    <t>Ежедневник А6, 48л. обл. мел. карт. "Авто"</t>
  </si>
  <si>
    <t>4610121838695</t>
  </si>
  <si>
    <t>82648</t>
  </si>
  <si>
    <t>С1365-76</t>
  </si>
  <si>
    <t>Ежедневник А6, 48л. обл. мел. карт. "Дикая природа"</t>
  </si>
  <si>
    <t>4610121838671</t>
  </si>
  <si>
    <t>82647</t>
  </si>
  <si>
    <t>С1365-75</t>
  </si>
  <si>
    <t>Ежедневник А6, 48л. обл. мел. карт. "Крутой щенок"</t>
  </si>
  <si>
    <t>4610121838664</t>
  </si>
  <si>
    <t>82645</t>
  </si>
  <si>
    <t>С1365-73</t>
  </si>
  <si>
    <t>Ежедневник А6, 48л. обл. мел. карт. "Леопардовый принт"</t>
  </si>
  <si>
    <t>4610121838640</t>
  </si>
  <si>
    <t>82642</t>
  </si>
  <si>
    <t>С1365-70</t>
  </si>
  <si>
    <t>Ежедневник А6, 48л. обл. мел. карт. "Нежные цветы"</t>
  </si>
  <si>
    <t>4610121838619</t>
  </si>
  <si>
    <t>82649</t>
  </si>
  <si>
    <t>С1365-77</t>
  </si>
  <si>
    <t>Ежедневник А6, 48л. обл. мел. карт. "Прикольный кот"</t>
  </si>
  <si>
    <t>4610121838688</t>
  </si>
  <si>
    <t>82646</t>
  </si>
  <si>
    <t>С1365-74</t>
  </si>
  <si>
    <t>Ежедневник А6, 48л. обл. мел. карт. "С любовью"</t>
  </si>
  <si>
    <t>4610121838657</t>
  </si>
  <si>
    <t>82644</t>
  </si>
  <si>
    <t>С1365-72</t>
  </si>
  <si>
    <t>Ежедневник А6, 48л. обл. мел. карт. "Сёрф"</t>
  </si>
  <si>
    <t>4610121838633</t>
  </si>
  <si>
    <t>С3608</t>
  </si>
  <si>
    <t xml:space="preserve">     Ежедневник А5, полудатирован., 384 стр., тв. переплет, глянцевая ламинация</t>
  </si>
  <si>
    <t>78614</t>
  </si>
  <si>
    <t>С3608-19</t>
  </si>
  <si>
    <t>Ежедневник А5 7БЦ полудатир. 384стр."Абстракция"</t>
  </si>
  <si>
    <t>4630115109853</t>
  </si>
  <si>
    <t>Ежедневник полудатированный, 384 страницы, формат А5, твердый переплет, плотность 65 гр/м2. Внутренний блок - высококачественная офсетная бумага. Информационно-справочный блок включает календарь на 4 года, часовые пояса, телефонные коды городов, важные те</t>
  </si>
  <si>
    <t>78613</t>
  </si>
  <si>
    <t>С3608-18</t>
  </si>
  <si>
    <t>Ежедневник А5 7БЦ полудатир. 384стр."Летнее настроение"</t>
  </si>
  <si>
    <t>4630115109846</t>
  </si>
  <si>
    <t>С9037</t>
  </si>
  <si>
    <t xml:space="preserve">     Ежедневник А5, недатир, 256 стр., тверд. переплет, выборочный УФ-лак.</t>
  </si>
  <si>
    <t xml:space="preserve">Ежедневник-планер недатированный, 256 страниц, формат А5, твердый переплет, выборочный УФ-лак. Внутренний блок - высококачественная офсетная белая бумага. Информационно-справочный блок включает календарь, международные и внутрироссийские телефонные коды, </t>
  </si>
  <si>
    <t>82386</t>
  </si>
  <si>
    <t>С9037-05</t>
  </si>
  <si>
    <t>Ежедневник-планер. А5 недатир. 256стр. выб. уф-лак " Зигзаги"</t>
  </si>
  <si>
    <t>4610121834932</t>
  </si>
  <si>
    <t>82382</t>
  </si>
  <si>
    <t>С9037-01</t>
  </si>
  <si>
    <t>Ежедневник-планер. А5 недатир. 256стр. выб. уф-лак "Тюльпаны"</t>
  </si>
  <si>
    <t>4610121834895</t>
  </si>
  <si>
    <t>КАЛЕНДАРИ</t>
  </si>
  <si>
    <t>С9105</t>
  </si>
  <si>
    <t xml:space="preserve">     Календарь листовой А2</t>
  </si>
  <si>
    <t>82558</t>
  </si>
  <si>
    <t>С9105-04</t>
  </si>
  <si>
    <t>Календарь 2023г листовой, А2. "Два кота"</t>
  </si>
  <si>
    <t>4610121839555</t>
  </si>
  <si>
    <t>Календарь листовой А2, бумага мелованная, глянцевая, полноцветная печать.</t>
  </si>
  <si>
    <t>82556</t>
  </si>
  <si>
    <t>С9105-02</t>
  </si>
  <si>
    <t>Календарь 2023г листовой, А2. "Зайка с санками"</t>
  </si>
  <si>
    <t>4610121839531</t>
  </si>
  <si>
    <t>82557</t>
  </si>
  <si>
    <t>С9105-03</t>
  </si>
  <si>
    <t>Календарь 2023г листовой, А2. "Зайки. Обнимашки"</t>
  </si>
  <si>
    <t>4610121839548</t>
  </si>
  <si>
    <t>С9106</t>
  </si>
  <si>
    <t xml:space="preserve">     Календарь листовой А3</t>
  </si>
  <si>
    <t>82559</t>
  </si>
  <si>
    <t>С9106-01</t>
  </si>
  <si>
    <t>Календарь 2023г листовой, А3. "Зайка с подарками"</t>
  </si>
  <si>
    <t>4610121839494</t>
  </si>
  <si>
    <t>Календарь листовой А3, бумага мелованная, глянцевая, полноцветная печать.</t>
  </si>
  <si>
    <t>Planograf</t>
  </si>
  <si>
    <t>Хорватия</t>
  </si>
  <si>
    <t>С9041</t>
  </si>
  <si>
    <t xml:space="preserve">     Записная книжка А5, 80 листов, искусственная кожа, интегральный перплет.</t>
  </si>
  <si>
    <t>82651</t>
  </si>
  <si>
    <t>С9041-01</t>
  </si>
  <si>
    <t>Записная книжка, 80 л., интегр переплет, кожзам Коричневый</t>
  </si>
  <si>
    <t>4610121835854</t>
  </si>
  <si>
    <t>Записная книжка формат А5, 80 листов, интегральный переплет из искусственной кожи, иммитирующей крафт картон. Размер 135 х 205 мм тонированная бумага цвет слоновая кость, плотность 70 гр/м2, линовка в линию, скругленные углы, ляссе,. Форзац тонированная б</t>
  </si>
  <si>
    <t>82652</t>
  </si>
  <si>
    <t>С9041-02</t>
  </si>
  <si>
    <t>Записная книжка, 80 л., интегр переплет, кожзам Черный</t>
  </si>
  <si>
    <t>4610121835861</t>
  </si>
  <si>
    <t>С9042</t>
  </si>
  <si>
    <t xml:space="preserve">     Записная книжка, А5 80 листов., кожзам, интегральный переплет</t>
  </si>
  <si>
    <t>82654</t>
  </si>
  <si>
    <t>С9042-02</t>
  </si>
  <si>
    <t>Записная книжка, 80 л., интегр переплет, кожзам Белый</t>
  </si>
  <si>
    <t>4610121835885</t>
  </si>
  <si>
    <t>Записная книжка А5 формата, интегральный переплет, кожзам, форзац: 150 гр, внутренний блок: 80 листов тонированная бумага слоновая кость в линейку, закладка ляссе, горизонтальная резинка, металлическая вставка. Размер 130 х 205 мм</t>
  </si>
  <si>
    <t>82653</t>
  </si>
  <si>
    <t>С9042-01</t>
  </si>
  <si>
    <t>4610121835878</t>
  </si>
  <si>
    <t>С9043</t>
  </si>
  <si>
    <t xml:space="preserve">     Записная книжка А5, 80 л. кожзам, интегральный переплет</t>
  </si>
  <si>
    <t>82656</t>
  </si>
  <si>
    <t>С9043-02</t>
  </si>
  <si>
    <t>4610121835908</t>
  </si>
  <si>
    <t>Записная книжка А5 формат, интегральный переплет, кожзам, форзац: 150 гр, внутренний блок: 80 листов тонированная бумага слоновая кость в линейку, закладка ляссе, горизонтальная  резинка. размер 130 х 205 мм</t>
  </si>
  <si>
    <t>82655</t>
  </si>
  <si>
    <t>С9043-01</t>
  </si>
  <si>
    <t>Записная книжка, 80 л., интегр переплет, кожзам Синий</t>
  </si>
  <si>
    <t>4610121835892</t>
  </si>
  <si>
    <t>С9044</t>
  </si>
  <si>
    <t xml:space="preserve">     Записная книжка  А5,  80л., кожзам. магнитный клапан, тв. переплёт</t>
  </si>
  <si>
    <t>82659</t>
  </si>
  <si>
    <t>С9044-03</t>
  </si>
  <si>
    <t>Записная книжка,80 л.,тв. перепл.,кожзам, клап. черный/голубой</t>
  </si>
  <si>
    <t>4610121835939</t>
  </si>
  <si>
    <t>Записная книжка А5 формат, твердый переплет, кожзам, форзац: 150 гр, внутренний блок: 80 листов, тонированная бумага цвета слоновая кость в линейку, скругленные углы, закладка ляссе. Застёжка - магнитный клапан. Размер 130 х 205 мм</t>
  </si>
  <si>
    <t>82657</t>
  </si>
  <si>
    <t>С9044-01</t>
  </si>
  <si>
    <t>Записная книжка,80 л.,тв. перепл.,кожзам, клап. черный/красный</t>
  </si>
  <si>
    <t>4610121835915</t>
  </si>
  <si>
    <t>82658</t>
  </si>
  <si>
    <t>С9044-02</t>
  </si>
  <si>
    <t>Записная книжка,80 л.,тв. перепл.,кожзам, клап. черный/салатовый</t>
  </si>
  <si>
    <t>4610121835922</t>
  </si>
  <si>
    <t>С9045</t>
  </si>
  <si>
    <t xml:space="preserve">     Записная книжка А5, 80 л.,тв. перепл., кожзам, резинка на углу</t>
  </si>
  <si>
    <t>82660</t>
  </si>
  <si>
    <t>С9045-01</t>
  </si>
  <si>
    <t>Записная книжка,80 л.,тв. перепл., кожзам, Коричневый</t>
  </si>
  <si>
    <t>4610121835946</t>
  </si>
  <si>
    <t>Записная книжка А5 формат, твердый переплет, кожзам, форзац: 150 гр, внутренний блок состоит из 80 листов, тонированной бумаги оттенка слоновая кость в линейку, скругленные углы, закладка ляссе. Крепление - резинка на углу записной книжки. Размер 130 х 20</t>
  </si>
  <si>
    <t>82661</t>
  </si>
  <si>
    <t>С9045-02</t>
  </si>
  <si>
    <t>Записная книжка,80 л.,тв. перепл., кожзам, Серый</t>
  </si>
  <si>
    <t>4610121835953</t>
  </si>
  <si>
    <t>С9046</t>
  </si>
  <si>
    <t xml:space="preserve">     Записная книжка А5, 80 л.,тв. перепл., кожзам, золотой срез блока</t>
  </si>
  <si>
    <t>82663</t>
  </si>
  <si>
    <t>С9046-02</t>
  </si>
  <si>
    <t>Записная книжка,80 л.,тв. перепл., кожзам, Голубой</t>
  </si>
  <si>
    <t>4610121835977</t>
  </si>
  <si>
    <t>Записная книжка  А5 формата, твердый переплет, кожзам,  тиснение золотой фольгой среза блока. Форзац: 150 гр.  Внутренний блок: 80 листов, тонированная бумага оттенка слоновая кость в линейку, скругленные углы, закладка ляссе. размер 130 х 205 мм</t>
  </si>
  <si>
    <t>82662</t>
  </si>
  <si>
    <t>С9046-01</t>
  </si>
  <si>
    <t>4610121835960</t>
  </si>
  <si>
    <t>С9047</t>
  </si>
  <si>
    <t xml:space="preserve">     Записная книжка А5, 80 л.,тв. перепл., кожзам, тиснение фольгой вертикально</t>
  </si>
  <si>
    <t>82664</t>
  </si>
  <si>
    <t>С9047-01</t>
  </si>
  <si>
    <t>Записная книжка,80 л.,тв. перепл., кожзам, серый/голубой</t>
  </si>
  <si>
    <t>4610121835984</t>
  </si>
  <si>
    <t>Записная книжка А5 формат, твердый переплет, кожзам,  вертикальное тиснение фольгой - полоска золотого цвета, форзац: 150 гр, внутренний блок: 80 листов,  тонированная бумага оттенка слоновая кость в линейку, закладка ляссе. Размер 130 х 205 мм</t>
  </si>
  <si>
    <t>82666</t>
  </si>
  <si>
    <t>С9047-03</t>
  </si>
  <si>
    <t>Записная книжка,80 л.,тв. перепл., кожзам, серый/зеленый</t>
  </si>
  <si>
    <t>4610121836004</t>
  </si>
  <si>
    <t>82665</t>
  </si>
  <si>
    <t>С9047-02</t>
  </si>
  <si>
    <t>Записная книжка,80 л.,тв. перепл., кожзам, серый/розовый</t>
  </si>
  <si>
    <t>4610121835991</t>
  </si>
  <si>
    <t>С9048</t>
  </si>
  <si>
    <t xml:space="preserve">     Записная книжка А6, 80 л.,тв. перепл., кожзам, тиснение фольгой горизонталь</t>
  </si>
  <si>
    <t>82667</t>
  </si>
  <si>
    <t>С9048-01</t>
  </si>
  <si>
    <t>4610121836011</t>
  </si>
  <si>
    <t>Записная книжка А6 формат, твердый переплет, кожзам,  тиснение золотой фольгой горизонтальная полоска, форзац: 150 гр, внутренний блок: 80 листов, тонированная бумага оттенка слонова кость, линейка, ляссе. Размер 130 х 205 мм.</t>
  </si>
  <si>
    <t>82669</t>
  </si>
  <si>
    <t>С9048-03</t>
  </si>
  <si>
    <t>4610121836035</t>
  </si>
  <si>
    <t>82668</t>
  </si>
  <si>
    <t>С9048-02</t>
  </si>
  <si>
    <t>С9049</t>
  </si>
  <si>
    <t xml:space="preserve">     Записная книжка,А5, 80 л.,тв. перепл., кожзам, цветная резинка</t>
  </si>
  <si>
    <t>82672</t>
  </si>
  <si>
    <t>С9049-03</t>
  </si>
  <si>
    <t>Записная книжка,80 л.,тв. перепл., кожзам, черн/белый</t>
  </si>
  <si>
    <t>4610121836066</t>
  </si>
  <si>
    <t>Записная книжка, А5 формата, твердый переплет, кожзам, форзац: 150 гр, внутренний блок: 80 л, тонированная бумага оттенка слоновая кость в линейку, скругленные углы, закладка ляссе, цветная резинка, размер 130 х 205 мм</t>
  </si>
  <si>
    <t>82671</t>
  </si>
  <si>
    <t>С9049-02</t>
  </si>
  <si>
    <t>Записная книжка,80 л.,тв. перепл., кожзам, черн/зеленый</t>
  </si>
  <si>
    <t>4610121836059</t>
  </si>
  <si>
    <t>82670</t>
  </si>
  <si>
    <t>С9049-01</t>
  </si>
  <si>
    <t>Записная книжка,80 л.,тв. перепл., кожзам, черн/красн</t>
  </si>
  <si>
    <t>4610121836042</t>
  </si>
  <si>
    <t>С9050</t>
  </si>
  <si>
    <t xml:space="preserve">     Записная книжка А5, 80 л.,тв. перепл., кожзам, крепление кнопка</t>
  </si>
  <si>
    <t>82674</t>
  </si>
  <si>
    <t>С9050-02</t>
  </si>
  <si>
    <t>Записная книжка,80 л.,тв. перепл., кожзам, Бежевый</t>
  </si>
  <si>
    <t>4610121836080</t>
  </si>
  <si>
    <t>Записная книжка А5 формата, твердый переплет, кожзам, форзац: 150 гр, внутренний блок: 80 л, тонированная бумага оттенка слоновая кость в линейку, скругленные углы, ляссе, крепление на застёжку с кнопкой, размер 130 х 205 мм</t>
  </si>
  <si>
    <t>82673</t>
  </si>
  <si>
    <t>С9050-01</t>
  </si>
  <si>
    <t>Записная книжка,80 л.,тв. перепл., кожзам, Зеленый</t>
  </si>
  <si>
    <t>4610121836073</t>
  </si>
  <si>
    <t>НЕДАТИРОВАННЫЕ ЕЖЕДНЕВНИКИ А5 С ПРОШИВКОЙ</t>
  </si>
  <si>
    <t>С2616Ve</t>
  </si>
  <si>
    <t xml:space="preserve">     Ежедневник А5 недатированный с прошивкой  256 страниц, "Venice"</t>
  </si>
  <si>
    <t>Ежедневник  формат А5, 256 страниц, в переплете из исскуственной кожи  с поролоном, прошит по периметру. Материал серии "Venice" имеет гладкую глянцевую поверхность приятную на ощупь.  Материал специально разработан для термотиснения. Ежедневник недатиров</t>
  </si>
  <si>
    <t>77839</t>
  </si>
  <si>
    <t>С2616-142</t>
  </si>
  <si>
    <t>Ежедневник А5 "Venice" 256 стр. Красный</t>
  </si>
  <si>
    <t>4630097995680</t>
  </si>
  <si>
    <t>С2616Ro</t>
  </si>
  <si>
    <t xml:space="preserve">     Ежедневник А5 недатированный с прошивкой  256 страниц, "Rome"</t>
  </si>
  <si>
    <t>79842</t>
  </si>
  <si>
    <t>С2616-166</t>
  </si>
  <si>
    <t>Ежедневник А5 "Rome" 256 стр. бордовый</t>
  </si>
  <si>
    <t>4610121809053</t>
  </si>
  <si>
    <t>Ежедневник  формат А5, 256 страниц, в переплете из искусственной кожи  с поролоном, прошит по периметру. Материал серии "Rome" имеет легкое вертикальное тиснение и  приятную на ощупь матовую поверхность. Ежедневник недатированый. Блок напечатан на белой о</t>
  </si>
  <si>
    <t>НАБОРЫ И МАТЕРИАЛЫ ДЛЯ ТВОРЧЕСТВА</t>
  </si>
  <si>
    <t>АППЛИКАЦИИ, КАРТИНЫ, ОТКРЫТКИ</t>
  </si>
  <si>
    <t>С3277</t>
  </si>
  <si>
    <t xml:space="preserve">     Набор д/творчества "Аппликация жемчужная"</t>
  </si>
  <si>
    <t>80534</t>
  </si>
  <si>
    <t>С3277-17</t>
  </si>
  <si>
    <t>Набор д/творчества АППЛИКАЦИЯ жемчужная "Динозаврики"</t>
  </si>
  <si>
    <t>4610121812671</t>
  </si>
  <si>
    <t>Набор для детского творчества "Жемчужная аппликация" понравится детям и взрослым. Он состоит из цветного рисунка на картоне и перламутровых полужемчужин разного цвета и диаметра с клеевым слоем. На рисунке контуром выделены места, куда приклеить  элементы</t>
  </si>
  <si>
    <t>80535</t>
  </si>
  <si>
    <t>С3277-18</t>
  </si>
  <si>
    <t>Набор д/творчества АППЛИКАЦИЯ жемчужная "Крутая фигуристка"</t>
  </si>
  <si>
    <t>4610121812688</t>
  </si>
  <si>
    <t>77171</t>
  </si>
  <si>
    <t>С3277-10</t>
  </si>
  <si>
    <t>Набор д/творчества АППЛИКАЦИЯ жемчужная "Лисенок"</t>
  </si>
  <si>
    <t>4630097994461</t>
  </si>
  <si>
    <t>80537</t>
  </si>
  <si>
    <t>С3277-20</t>
  </si>
  <si>
    <t>Набор д/творчества АППЛИКАЦИЯ жемчужная "Морские друзья"</t>
  </si>
  <si>
    <t>4610121812701</t>
  </si>
  <si>
    <t>Набор для детского творчества "Жемчужная аппликация"  понравится детям от 3-х лет. На цветной картонной основе  цветом и контуром показаны места, куда необходимо приклеить  перламутровые пластмассовые полужемчужены разного цвета и диаметра. Элементы  имею</t>
  </si>
  <si>
    <t>77173</t>
  </si>
  <si>
    <t>С3277-12</t>
  </si>
  <si>
    <t>Набор д/творчества АППЛИКАЦИЯ жемчужная "Подводная лодка"</t>
  </si>
  <si>
    <t>4630097994485</t>
  </si>
  <si>
    <t>80536</t>
  </si>
  <si>
    <t>С3277-19</t>
  </si>
  <si>
    <t>Набор д/творчества АППЛИКАЦИЯ жемчужная "Праздник кактусят"</t>
  </si>
  <si>
    <t>4610121812695</t>
  </si>
  <si>
    <t>77172</t>
  </si>
  <si>
    <t>С3277-11</t>
  </si>
  <si>
    <t>Набор д/творчества АППЛИКАЦИЯ жемчужная "Праздник"</t>
  </si>
  <si>
    <t>4630097994478</t>
  </si>
  <si>
    <t>80533</t>
  </si>
  <si>
    <t>С3277-16</t>
  </si>
  <si>
    <t>Набор д/творчества АППЛИКАЦИЯ жемчужная "Разноцветная лама"</t>
  </si>
  <si>
    <t>4610121812664</t>
  </si>
  <si>
    <t>С3276</t>
  </si>
  <si>
    <t xml:space="preserve">     Набор д/творчества "Аппликация из пуговиц" ПЭТ</t>
  </si>
  <si>
    <t>72368</t>
  </si>
  <si>
    <t>С3276-07</t>
  </si>
  <si>
    <t>Набор д/творчества АППЛИКАЦИЯ из пуговиц "Божья коровка" ПЭТ</t>
  </si>
  <si>
    <t>4630038424613</t>
  </si>
  <si>
    <t>Набор для детского творчества "Аппликация из пуговиц" откроет детям и взрослым необычный вид аппликации. Он состоит из цветного рисунка на картоне и пуговиц разной формы и цвета. Внимание, на пуговицы нанесен слой клея. На рисунке контуром выделены места,</t>
  </si>
  <si>
    <t>72369</t>
  </si>
  <si>
    <t>С3276-08</t>
  </si>
  <si>
    <t>Набор д/творчества АППЛИКАЦИЯ из пуговиц "Дракончик" ПЭТ</t>
  </si>
  <si>
    <t>4630038424620</t>
  </si>
  <si>
    <t>72370</t>
  </si>
  <si>
    <t>С3276-09</t>
  </si>
  <si>
    <t>Набор д/творчества АППЛИКАЦИЯ из пуговиц "Друзья пингвины" ПЭТ</t>
  </si>
  <si>
    <t>4630038424637</t>
  </si>
  <si>
    <t>68850</t>
  </si>
  <si>
    <t>С3276-02</t>
  </si>
  <si>
    <t>Набор д/творчества АППЛИКАЦИЯ из пуговиц "Принцесса" ПЭТ</t>
  </si>
  <si>
    <t>4680032644661</t>
  </si>
  <si>
    <t>68849</t>
  </si>
  <si>
    <t>С3276-01</t>
  </si>
  <si>
    <t>Набор д/творчества АППЛИКАЦИЯ из пуговиц "Сова" ПЭТ</t>
  </si>
  <si>
    <t>4680032644654</t>
  </si>
  <si>
    <t>68854</t>
  </si>
  <si>
    <t>С3276-06</t>
  </si>
  <si>
    <t>Набор д/творчества АППЛИКАЦИЯ из пуговиц "Щенок на самолете" ПЭТ</t>
  </si>
  <si>
    <t>4680032644708</t>
  </si>
  <si>
    <t>С3307</t>
  </si>
  <si>
    <t xml:space="preserve">     Набор для творчества "Аппликация из ярких шариков".</t>
  </si>
  <si>
    <t>Набор для детского творчества "Аппликация из ярких шариков" состоит из цветной картонной основы, на которой нанесен клеевой слой и цветной рисунок с высеченными контурами,  размером 19,7 х 25 см,  разноцветные  шарики из пенопласта, деревянный стек, пласт</t>
  </si>
  <si>
    <t>71367</t>
  </si>
  <si>
    <t>С3307-06</t>
  </si>
  <si>
    <t>Набор д/творчества АППЛИКАЦИЯ из ярких ШАРИКОВ "Белая овечка"</t>
  </si>
  <si>
    <t>4630038420356</t>
  </si>
  <si>
    <t>71365</t>
  </si>
  <si>
    <t>С3307-04</t>
  </si>
  <si>
    <t>Набор д/творчества АППЛИКАЦИЯ из ярких ШАРИКОВ "Грибочек"</t>
  </si>
  <si>
    <t>4630038420332</t>
  </si>
  <si>
    <t>С3362</t>
  </si>
  <si>
    <t xml:space="preserve">     Набор д/творчества "Аппликация из необычных материалов".</t>
  </si>
  <si>
    <t>Набор для детского творчества "Аппликация из необычных материалов"  откроет детям и взрослым необычный вид аппликации. Набор состоит из цветного рисунка на картоне и различных по форме деталей, которые вырезаны из фетра, мягкого пластика, картона. Все дет</t>
  </si>
  <si>
    <t>80541</t>
  </si>
  <si>
    <t>С3362-04</t>
  </si>
  <si>
    <t>Набор д/твор. Аппликация из необычных материалов размер 26 х 35 см  "Рыбка"</t>
  </si>
  <si>
    <t>4630097991200</t>
  </si>
  <si>
    <t>С2859</t>
  </si>
  <si>
    <t xml:space="preserve">     Набор д/творчества "Аппликация из фетра для самых маленьких". ПЭТ</t>
  </si>
  <si>
    <t>82880</t>
  </si>
  <si>
    <t>С2859-05</t>
  </si>
  <si>
    <t>Набор д/творчества АППЛИКАЦИЯ из ФЕТРА "Весёлые цыплята"</t>
  </si>
  <si>
    <t>4610121837728</t>
  </si>
  <si>
    <t xml:space="preserve">Набор для детского творчества "Аппликация из фетра" состоит из цветной картонной основы, которая высечена в виде фигурок животных,  деталей  из самоклеящегося фетра, декоративных глазок, картонной подставки. Размер набора 26 на 19 см. На картонной основе </t>
  </si>
  <si>
    <t>82875</t>
  </si>
  <si>
    <t>С2859-02</t>
  </si>
  <si>
    <t>Набор д/творчества АППЛИКАЦИЯ из ФЕТРА "Динозаврик"</t>
  </si>
  <si>
    <t>4610121837698</t>
  </si>
  <si>
    <t>82884</t>
  </si>
  <si>
    <t>С2859-09</t>
  </si>
  <si>
    <t>Набор д/творчества АППЛИКАЦИЯ из ФЕТРА "Зайчик"</t>
  </si>
  <si>
    <t>4610121837766</t>
  </si>
  <si>
    <t>82881</t>
  </si>
  <si>
    <t>С2859-06</t>
  </si>
  <si>
    <t>Набор д/творчества АППЛИКАЦИЯ из ФЕТРА "Китёнок"</t>
  </si>
  <si>
    <t>4610121837735</t>
  </si>
  <si>
    <t>82879</t>
  </si>
  <si>
    <t>С2859-04</t>
  </si>
  <si>
    <t>Набор д/творчества АППЛИКАЦИЯ из ФЕТРА "Кораблик"</t>
  </si>
  <si>
    <t>4610121837711</t>
  </si>
  <si>
    <t>82874</t>
  </si>
  <si>
    <t>С2859-01</t>
  </si>
  <si>
    <t>Набор д/творчества АППЛИКАЦИЯ из ФЕТРА "Крокодильчик"</t>
  </si>
  <si>
    <t>4610121837681</t>
  </si>
  <si>
    <t>82878</t>
  </si>
  <si>
    <t>С2859-03</t>
  </si>
  <si>
    <t>Набор д/творчества АППЛИКАЦИЯ из ФЕТРА "Машинка"</t>
  </si>
  <si>
    <t>4610121837704</t>
  </si>
  <si>
    <t>82882</t>
  </si>
  <si>
    <t>С2859-07</t>
  </si>
  <si>
    <t>Набор д/творчества АППЛИКАЦИЯ из ФЕТРА "Овечка"</t>
  </si>
  <si>
    <t>4610121837742</t>
  </si>
  <si>
    <t>82883</t>
  </si>
  <si>
    <t>С2859-08</t>
  </si>
  <si>
    <t>Набор д/творчества АППЛИКАЦИЯ из ФЕТРА "Совёнок"</t>
  </si>
  <si>
    <t>4610121837759</t>
  </si>
  <si>
    <t>ДЛЯ УПАКОВКИ ПОДАРКОВ</t>
  </si>
  <si>
    <t>С4927</t>
  </si>
  <si>
    <t xml:space="preserve">     Бумага упаковочная фольгированная</t>
  </si>
  <si>
    <t>71299</t>
  </si>
  <si>
    <t>Бумага упаковочная фольгинированная 70х100см.</t>
  </si>
  <si>
    <t>4680032647402</t>
  </si>
  <si>
    <t>Бумага упаковочная фольгированная, ТМ "Апплика", размер листа 70 х 100 см. 1 лист. Внутренний блок- фольгированная, голографическая  бумага, плотность бумаги 50 гр/м2, двусторонняя. В ассортименте 3 цвета: серебро, синий, красный  . Бумага предназначена д</t>
  </si>
  <si>
    <t xml:space="preserve">     Бумага упаковочная</t>
  </si>
  <si>
    <t>80493</t>
  </si>
  <si>
    <t>С7276</t>
  </si>
  <si>
    <t>Бумага сетчатая цв. с бел. крап. рулон 52см*4,5м в асс</t>
  </si>
  <si>
    <t>4610121800722</t>
  </si>
  <si>
    <t>С6432</t>
  </si>
  <si>
    <t xml:space="preserve">     ПАКЕТ ПОДАРОЧНЫЙ 35X45</t>
  </si>
  <si>
    <t>77612</t>
  </si>
  <si>
    <t>ПАКЕТ ПОДАРОЧНЫЙ 35X45СМ</t>
  </si>
  <si>
    <t>4630097996267</t>
  </si>
  <si>
    <t>С7911</t>
  </si>
  <si>
    <t xml:space="preserve">     Лента липкая двухсторонняя 10мм х 38 м.</t>
  </si>
  <si>
    <t>80488</t>
  </si>
  <si>
    <t>Лента липкая двухсторонняя 10мм*38м</t>
  </si>
  <si>
    <t>4610121814934</t>
  </si>
  <si>
    <t>Лента липкая двухсторонняя 10мм х 38 м. Упаковка полибэг.</t>
  </si>
  <si>
    <t>С7913</t>
  </si>
  <si>
    <t xml:space="preserve">     Лента липкая вспененная двухсторонняя 10 мм х 5 м.</t>
  </si>
  <si>
    <t>80650</t>
  </si>
  <si>
    <t>Лента липкая вспененная двухсторонняя 10мм*5м</t>
  </si>
  <si>
    <t>4610121814958</t>
  </si>
  <si>
    <t>Лента липкая вспененная двухсторонняя 10 мм х 5 м. Упаковка полибэг.</t>
  </si>
  <si>
    <t>С7914</t>
  </si>
  <si>
    <t xml:space="preserve">     Лента липкая вспененная двухсторонняя 25 мм х 5 м.</t>
  </si>
  <si>
    <t>80651</t>
  </si>
  <si>
    <t>Лента липкая вспененная двухсторонняя 25мм*5м</t>
  </si>
  <si>
    <t>4610121814965</t>
  </si>
  <si>
    <t>Лента липкая вспененная двухсторонняя 25 мм х 5 м. Упаковка полибэг.</t>
  </si>
  <si>
    <t>МАТЕРИАЛЫ ДЛЯ ТВОРЧЕСТВА</t>
  </si>
  <si>
    <t>С1273</t>
  </si>
  <si>
    <t xml:space="preserve">     Бумага для квиллинга 3 мм., 200 полос, 4 цвета.</t>
  </si>
  <si>
    <t>67605</t>
  </si>
  <si>
    <t>Бумага для квиллинга "Апплика" 4цв. 200 полос, 3 мм.</t>
  </si>
  <si>
    <t>4630072221629</t>
  </si>
  <si>
    <t>Бумага для квиллинга 3 мм, 200 полос, 4 цвета. В наборе полоски цветной тонированной бумаги плотностью 80 гр/м2, ширина полосок 3 мм, длина 300 мм, ассорти из 4 цветов. Состав набора по цветам может меняться. Бумага предназначена для создания аппликаций в</t>
  </si>
  <si>
    <t>С1874</t>
  </si>
  <si>
    <t xml:space="preserve">     Бумага для квиллинга 3 мм., 320 полос, 8 цветов.</t>
  </si>
  <si>
    <t>75448</t>
  </si>
  <si>
    <t>Бумага для квиллинга "Апплика" 8цв. 320 полос 3мм.</t>
  </si>
  <si>
    <t>4630072221438</t>
  </si>
  <si>
    <t xml:space="preserve">Бумага для квиллинга 3 мм, 320 полос, 8 цветов. В наборе полоски цветной тонированной бумаги плотностью 80 гр/м2, ширина полосок 3 мм, длина 300 мм, ассорти из 8 цветов. Состав набора по цветам может меняться. Бумага предназначена для создания аппликаций </t>
  </si>
  <si>
    <t>С1912</t>
  </si>
  <si>
    <t xml:space="preserve">     Цветной гофрированный картон для квиллинга 7 цветов.</t>
  </si>
  <si>
    <t>75535</t>
  </si>
  <si>
    <t>С1912-02</t>
  </si>
  <si>
    <t>Цветной гофрокартон д/квиллинга 7цв., длина 295мм, ширина 10мм. 42 полоски  "Бабочка"</t>
  </si>
  <si>
    <t>4680032642308</t>
  </si>
  <si>
    <t>Цветной гофрированный картон для квиллинга 10 мм., 42 полосы, 7 цветов. В наборе полоски цветного гофрированного картона плотностью 205 гр/м2, ширина полосок 10 мм, длина 295 мм, ассорти из 7 цветов. Картон предназначен для создания аппликаций в технике к</t>
  </si>
  <si>
    <t>75534</t>
  </si>
  <si>
    <t>С1912-01</t>
  </si>
  <si>
    <t>Цветной гофрокартон д/квиллинга 7цв., длина 295мм, ширина 10мм. 42 полоски "Пингвин"</t>
  </si>
  <si>
    <t>4630056992101</t>
  </si>
  <si>
    <t>С2329</t>
  </si>
  <si>
    <t xml:space="preserve">     Бумага для квиллинга 6 мм., 200 полос, 4 цвета.</t>
  </si>
  <si>
    <t>74786</t>
  </si>
  <si>
    <t>Бумага для квиллинга "Апплика" 4цв. 200 полос. 6мм</t>
  </si>
  <si>
    <t>4630072221636</t>
  </si>
  <si>
    <t>Бумага для квиллинга 6 мм, 200 полос, 4 цвета. В наборе полоски цветной тонированной бумаги плотностью 80 гр/м2, ширина полосок 6 мм, длина 300 мм, ассорти из 4 цветов. Состав набора по цветам может меняться. Бумага предназначена для создания аппликаций в</t>
  </si>
  <si>
    <t>С2577</t>
  </si>
  <si>
    <t xml:space="preserve">     Пушистые помпоны 25 мм 20 шт</t>
  </si>
  <si>
    <t>78206</t>
  </si>
  <si>
    <t>С2577-01</t>
  </si>
  <si>
    <t>Материалы д/творчества ПОМПОНЫ Пушистые 20шт. (40п.х20шт.)</t>
  </si>
  <si>
    <t>4660013118626</t>
  </si>
  <si>
    <t xml:space="preserve">Пушистые помпоны. Диаметр 25 мм. В наборе 20 шт. Разноцветные шарики из искусственного меха используются для декорирования различных поделок. В наборе представлены цвета: красный, оранжевый, желтый, зеленый, фиолетовый.  Также пушистые помпоны используют </t>
  </si>
  <si>
    <t>С2585</t>
  </si>
  <si>
    <t xml:space="preserve">     Пушистая проволока 150 мм</t>
  </si>
  <si>
    <t>66883</t>
  </si>
  <si>
    <t>С2585-02</t>
  </si>
  <si>
    <t>Материалы д/творч. Пушистая ПРОВОЛОКА 15см. двуцв. 50шт. (10п.х20шт.)</t>
  </si>
  <si>
    <t>4680032641912</t>
  </si>
  <si>
    <t>Пушистая проволока  для поделок (часто называется Синельной проволокой или Синелью).  Длина проволоки - 15 см. В наборе 50 штук 5 цветов: голубой, зеленый , оранжевый, розовый, фиолетовый. диаметр 7 мм. Проволока отлично гнется, держит форму и режется нож</t>
  </si>
  <si>
    <t>С2587</t>
  </si>
  <si>
    <t xml:space="preserve">     Пушистая проволока Перья вид длинное перо 300 мм</t>
  </si>
  <si>
    <t>Пушистая проволока перья, вид длинное перо. Пушистая проволока длиной 30 см имеет вид пера, состоит из широкой части диаметром 12 мм и узкой части диаметром 4 мм. В наборе 40 штук 5 цветов: голубой, белый, красный, желтый, фиолетовый.  Металлическая прово</t>
  </si>
  <si>
    <t>66885</t>
  </si>
  <si>
    <t>С2587-01</t>
  </si>
  <si>
    <t>Материалы д/творч. Пушистая ПРОВОЛОКА Перья 30см. одноцв. 40шт. (10п.х20шт.)</t>
  </si>
  <si>
    <t>4680032642247</t>
  </si>
  <si>
    <t>С2590</t>
  </si>
  <si>
    <t xml:space="preserve">     Декоративные глазки 6 мм</t>
  </si>
  <si>
    <t>61564</t>
  </si>
  <si>
    <t>С2590-01</t>
  </si>
  <si>
    <t>Материалы д/творчества ГЛАЗКИ Декорат. 6мм.,30шт.</t>
  </si>
  <si>
    <t>4660013118763</t>
  </si>
  <si>
    <t>Набор для творчества. ГЛАЗКИ декоративные 6 мм. В наборе 30 шт. диаметром 6 мм, круглых черно-белых глазок. Глазки пластиковые имеют бумажную основу, поэтому хорошо приклеиваются. Упакованы в пакет с картонным европодвесом</t>
  </si>
  <si>
    <t>С2591</t>
  </si>
  <si>
    <t xml:space="preserve">     Декоративные глазки 10 мм</t>
  </si>
  <si>
    <t>61565</t>
  </si>
  <si>
    <t>С2591-01</t>
  </si>
  <si>
    <t>Материалы д/творчества ГЛАЗКИ Декорат. 10мм.,20шт. (20п.х40шт)</t>
  </si>
  <si>
    <t>4660013118770</t>
  </si>
  <si>
    <t>Набор для творчества. ГЛАЗКИ декоративные 10 мм. В наборе 20 шт. диаметром 10 мм, круглых черно-белых глазок. Глазки пластиковые имеют бумажную основу, поэтому хорошо приклеиваются. Упакованы в пакет с картонным европодвесом</t>
  </si>
  <si>
    <t>С2592</t>
  </si>
  <si>
    <t xml:space="preserve">     Декоративные глазки 15 мм</t>
  </si>
  <si>
    <t>61566</t>
  </si>
  <si>
    <t>С2592-01</t>
  </si>
  <si>
    <t>Материалы д/творчества ГЛАЗКИ Декорат. 15мм.,12шт. (20п.х40шт)</t>
  </si>
  <si>
    <t>4660013118787</t>
  </si>
  <si>
    <t>Набор для творчества. ГЛАЗКИ декоративные 15 мм. В наборе 12 шт. диаметром 15 мм, круглых черно-белых глазок. Глазки пластиковые имеют бумажную основу, поэтому хорошо приклеиваются. Упакованы в пакет с картонным европодвесом</t>
  </si>
  <si>
    <t>С2593</t>
  </si>
  <si>
    <t xml:space="preserve">     Декоративные глазки  ассорти</t>
  </si>
  <si>
    <t>61567</t>
  </si>
  <si>
    <t>С2593-01</t>
  </si>
  <si>
    <t>Материалы д/творчества ГЛАЗКИ Декорат. ассорти,36шт.</t>
  </si>
  <si>
    <t>4660013118794</t>
  </si>
  <si>
    <t>Набор для творчества. ГЛАЗКИ декоративные ассорти 36 шт. В наборе 6 шт. диаметром 15 мм, 10 шт диаметром 10 мм, 20 шт. диаметром 6 мм . Глазки пластиковые имеют бумажную основу, поэтому хорошо приклеиваются. Упакованы в пакет с картонным европодвесом</t>
  </si>
  <si>
    <t>С2594</t>
  </si>
  <si>
    <t xml:space="preserve">     Декоративные глазки цветные  10 мм, 20 шт.</t>
  </si>
  <si>
    <t>61568</t>
  </si>
  <si>
    <t>С2594-01</t>
  </si>
  <si>
    <t>Материалы д/творчества ГЛАЗКИ Декорат. цв.,10 мм.,20шт. (20п.х40шт)</t>
  </si>
  <si>
    <t>4660013118800</t>
  </si>
  <si>
    <t>Набор для творчества. Декоративные глазки цветные 10 мм,  20 шт.  Глазки круглые с цветными зрачками выполнены из пластика с бумажной основой. Упакованы в пакет с картонным европодвесом.</t>
  </si>
  <si>
    <t>С2595</t>
  </si>
  <si>
    <t xml:space="preserve">     Декоративные глазки цветные  15 мм</t>
  </si>
  <si>
    <t>61569</t>
  </si>
  <si>
    <t>С2595-01</t>
  </si>
  <si>
    <t>Материалы д/творчества ГЛАЗКИ Декорат. цв.,15мм.,10шт. (20п.х40шт)</t>
  </si>
  <si>
    <t>4660013118817</t>
  </si>
  <si>
    <t>Набор для творчества. Декоративные глазки цветные 15 мм,  10 шт.  Глазки круглые с цветными зрачками выполнены из пластика с бумажной основой. Упакованы в пакет с картонным европодвесом.</t>
  </si>
  <si>
    <t>С2597</t>
  </si>
  <si>
    <t xml:space="preserve">     Декоративные глазки с цветными ресничками 10 мм</t>
  </si>
  <si>
    <t>61571</t>
  </si>
  <si>
    <t>С2597-01</t>
  </si>
  <si>
    <t>Материалы д/творчества ГЛАЗКИ Декорат. цв. реснички 10мм.,20шт. (40п.х40шт)</t>
  </si>
  <si>
    <t>4660013118831</t>
  </si>
  <si>
    <t>Набор для творчества. ГЛАЗКИ декоративные  с цветными ресничками 10 мм. В наборе 20 шт. глазок с цветными ресничками. Глазки пластиковые имеют бумажную основу, поэтому хорошо приклеиваются. Упакованы в пакет с картонным европодвесом</t>
  </si>
  <si>
    <t>С2598</t>
  </si>
  <si>
    <t xml:space="preserve">     Декоративные глазки с цветными ресничками 15 мм</t>
  </si>
  <si>
    <t>61572</t>
  </si>
  <si>
    <t>С2598-01</t>
  </si>
  <si>
    <t>Материалы д/творчества ГЛАЗКИ Декорат. цв. реснички 15мм.,10шт. (20п.х40шт)</t>
  </si>
  <si>
    <t>4660013118848</t>
  </si>
  <si>
    <t>Набор для творчества. ГЛАЗКИ декоративные  с цветными ресничками 15 мм. В наборе 10 шт. глазок с цветными ресничками. Глазки пластиковые имеют бумажную основу, поэтому хорошо приклеиваются. Упакованы в пакет с картонным европодвесом</t>
  </si>
  <si>
    <t>С2599</t>
  </si>
  <si>
    <t xml:space="preserve">     Декоративные глазки с цветными ресничками ассорти</t>
  </si>
  <si>
    <t>61573</t>
  </si>
  <si>
    <t>С2599-01</t>
  </si>
  <si>
    <t>Материалы д/творчества ГЛАЗКИ Декорат. цв. реснички ассорти.,20шт. (20п.х40шт)</t>
  </si>
  <si>
    <t>4660013118855</t>
  </si>
  <si>
    <t>Набор для творчества. ГЛАЗКИ декоративные  с цветными ресничками ассорти. В наборе 20 шт. диаметром 10 мм - 10 шт., диаметром 15 мм - 10 шт. Глазки пластиковые имеют бумажную основу, поэтому хорошо приклеиваются. Упакованы в пакет с картонным европодвесом</t>
  </si>
  <si>
    <t>С2330</t>
  </si>
  <si>
    <t xml:space="preserve">     Бумага для квиллинга 9 мм., 320 полос, 8 цветов.</t>
  </si>
  <si>
    <t>74792</t>
  </si>
  <si>
    <t>Бумага для квиллинга "Апплика" 8цв. 320 полос 9мм.</t>
  </si>
  <si>
    <t>4630072221643</t>
  </si>
  <si>
    <t xml:space="preserve">Бумага для квиллинга 9 мм, 320 полос, 8 цветов. В наборе полоски цветной тонированной бумаги плотностью 80 гр/м2, ширина полосок 9 мм, длина 300 мм, ассорти из 8 цветов. Состав набора по цветам может меняться. Бумага предназначена для создания аппликаций </t>
  </si>
  <si>
    <t>С2906</t>
  </si>
  <si>
    <t xml:space="preserve">     Декоративные глазки овальные 10 х 12 мм</t>
  </si>
  <si>
    <t>65646</t>
  </si>
  <si>
    <t>С2906-01</t>
  </si>
  <si>
    <t>Материалы д/творчества ГЛАЗКИ Декорат. овальные, 10мм. 20шт. (40п.х40шт)</t>
  </si>
  <si>
    <t>4630017114245</t>
  </si>
  <si>
    <t>Набор для творчества. ГЛАЗКИ декоративные овальные 10 х 12 мм. В наборе 20 шт. овальных черно-белых глазок. Глазки пластиковые имеют бумажную основу, поэтому хорошо приклеиваются. Упакованы в пакет с картонным европодвесом</t>
  </si>
  <si>
    <t>С2907</t>
  </si>
  <si>
    <t xml:space="preserve">     Декоративные глазки овальные с ресничками 10 х 12 мм</t>
  </si>
  <si>
    <t>65647</t>
  </si>
  <si>
    <t>С2907-01</t>
  </si>
  <si>
    <t>Материалы д/творчества ГЛАЗКИ Декорат. овал, реснички 20шт.</t>
  </si>
  <si>
    <t>4630017114252</t>
  </si>
  <si>
    <t>Набор для творчества. ГЛАЗКИ декоративные овальные с ресничками 10 х 12 мм. В наборе 20 шт. овальных черно-белых глазок с ресничками. Глазки пластиковые имеют бумажную основу, поэтому хорошо приклеиваются. Упакованы в пакет с картонным европодвесом</t>
  </si>
  <si>
    <t>С2908</t>
  </si>
  <si>
    <t xml:space="preserve">     Декоративные глазки овальные с цветными ресничками 10 х 12 мм</t>
  </si>
  <si>
    <t>65648</t>
  </si>
  <si>
    <t>С2908-01</t>
  </si>
  <si>
    <t>Материалы д/творчества ГЛАЗКИ Декорат. овал.,цв. реснички 10мм.,10шт. (40п.х40шт)</t>
  </si>
  <si>
    <t>4630017114269</t>
  </si>
  <si>
    <t>Набор для творчества. ГЛАЗКИ декоративные овальные с цветными ресничками 10 х 12 мм. В наборе 10 шт. овальных  глазок с цветными ресничками. Глазки пластиковые имеют бумажную основу, поэтому хорошо приклеиваются. Упакованы в пакет с картонным европодвесом</t>
  </si>
  <si>
    <t>С2903</t>
  </si>
  <si>
    <t xml:space="preserve">     Декоративные БУСИНКИ-ПОДВЕСКИ Звездочки</t>
  </si>
  <si>
    <t>63662</t>
  </si>
  <si>
    <t>Материалы д/тв. Декоративные ПОДВЕСКИ Звездочки 10п.х20шт.</t>
  </si>
  <si>
    <t>4630017114214</t>
  </si>
  <si>
    <t>Набор для творчества. Декоративные подвески "звездочки". В наборе разноцветные пластмассовые подвески в форме звездочек. Отверстие в подвесках примерно 3 мм, что позволяет продевать, леску, плетеные  шнуры, тонкие веревочки. Набор предназначен для создани</t>
  </si>
  <si>
    <t>С2904</t>
  </si>
  <si>
    <t xml:space="preserve">     Декоративные БУСИНКИ-ПОДВЕСКИ Рыбки</t>
  </si>
  <si>
    <t>63663</t>
  </si>
  <si>
    <t>Материалы д/тв. Декоративные ПОДВЕСКИ Рыбки 10п.х20шт.</t>
  </si>
  <si>
    <t>4630017114221</t>
  </si>
  <si>
    <t>Набор для творчества. Декоративные подвески "Рыбки". В наборе разноцветные перламутровые пластмассовые подвески в форме рыбок. Отверстие в подвесках примерно 3 мм, что позволяет продевать, леску, плетеные  шнуры, тонкие веревочки. Набор предназначен для с</t>
  </si>
  <si>
    <t>С2905</t>
  </si>
  <si>
    <t xml:space="preserve">     Декоративные БУСИНКИ-ПОДВЕСКИ Стрекозы</t>
  </si>
  <si>
    <t>63661</t>
  </si>
  <si>
    <t>Материалы д/тв. Декоративные ПОДВЕСКИ Стрекоза 10п.х20шт.</t>
  </si>
  <si>
    <t>4630017114238</t>
  </si>
  <si>
    <t xml:space="preserve">Набор для творчества. Декоративные подвески "Стрекозы". В наборе разноцветные перламутровые пластмассовые подвески в форме стрекоз. Отверстие в подвесках примерно 3 мм, что позволяет продевать, леску, плетеные  шнуры, тонкие веревочки. Набор предназначен </t>
  </si>
  <si>
    <t>С2781</t>
  </si>
  <si>
    <t xml:space="preserve">     Бумага для скрапбукинга 15 х 15, 6 листов</t>
  </si>
  <si>
    <t>68374</t>
  </si>
  <si>
    <t>С2781-05</t>
  </si>
  <si>
    <t>Цветная бумага для скрапбукинга. 6л. 15x15 "Отпуск"</t>
  </si>
  <si>
    <t>4650099105474</t>
  </si>
  <si>
    <t>Набор для детского творчества. Набор цветной бумаги "Скрапбукинг" 6 листов. В наборе 6 листов размером 145 х 145 мм, плотность бумаги 150 гр/м2. На бумаге  с двух сторон напечатан разные рисунки. В каждом наборе 12 дизайнов, объединенных одной темой. В ас</t>
  </si>
  <si>
    <t>68372</t>
  </si>
  <si>
    <t>С2781-03</t>
  </si>
  <si>
    <t>Цветная бумага для скрапбукинга. 6л. 15x15 "Путешествия"</t>
  </si>
  <si>
    <t>4650099105450</t>
  </si>
  <si>
    <t>68375</t>
  </si>
  <si>
    <t>С2781-06</t>
  </si>
  <si>
    <t>Цветная бумага для скрапбукинга. 6л. 15x15 "Свадебная фантазия"</t>
  </si>
  <si>
    <t>4650099105481</t>
  </si>
  <si>
    <t>С3075</t>
  </si>
  <si>
    <t xml:space="preserve">     Декоративные Стразы Цветочки</t>
  </si>
  <si>
    <t>65600</t>
  </si>
  <si>
    <t>Материалы д/тв. Декоративные СТРАЗЫ Цветочки 10п.х20шт.</t>
  </si>
  <si>
    <t>4630017117437</t>
  </si>
  <si>
    <t>Набор для творчества. Декоративные стразы "Цветочки". В наборе разноцветные стразы на металлической основе, диаметром 10 мм. Упаковка - ПЭТ-пакет с картонным европодвесом.</t>
  </si>
  <si>
    <t>С3105_9</t>
  </si>
  <si>
    <t xml:space="preserve">     Наклейки из фетра</t>
  </si>
  <si>
    <t>69093</t>
  </si>
  <si>
    <t>С3108</t>
  </si>
  <si>
    <t>Материалы д/тв. НАКЛЕЙКИ из фетра Машинки</t>
  </si>
  <si>
    <t>4630017119660</t>
  </si>
  <si>
    <t>Набор для творчества. Наклейки из фетра. В наборе фигуры из текстильного материала , а также основа из двухстороннего скотча. Упаковка - ПЭТ пакет  с картонным европодвесом.</t>
  </si>
  <si>
    <t>73141</t>
  </si>
  <si>
    <t>С3528</t>
  </si>
  <si>
    <t>Материалы д/тв. НАКЛЕЙКИ из фетра Мышки</t>
  </si>
  <si>
    <t>4630056992804</t>
  </si>
  <si>
    <t>69092</t>
  </si>
  <si>
    <t>С3107</t>
  </si>
  <si>
    <t>Материалы д/тв. НАКЛЕЙКИ из фетра Цветочки</t>
  </si>
  <si>
    <t>4630017119653</t>
  </si>
  <si>
    <t>С3086</t>
  </si>
  <si>
    <t xml:space="preserve">     Декоративные стрекозы</t>
  </si>
  <si>
    <t>69197</t>
  </si>
  <si>
    <t>Материалы д/тв. Стрекозы средние. 3шт.</t>
  </si>
  <si>
    <t>4630017119448</t>
  </si>
  <si>
    <t>Набор для творчества. Стрекозы. В наборе 3 стрекозы, которые сделаны  из проволоки и органзы, украшены бусинками и стразами. Стрекозы имеют двусторонний объемный скотч. Упакованы в ПЭТ-пакет с картонным европодвесом.</t>
  </si>
  <si>
    <t>С3083</t>
  </si>
  <si>
    <t xml:space="preserve">     Декоративные цветочки малые</t>
  </si>
  <si>
    <t>69194</t>
  </si>
  <si>
    <t>Материалы д/тв. Цветочки маленькие. 6шт.</t>
  </si>
  <si>
    <t>4630017119417</t>
  </si>
  <si>
    <t>Набор для творчества. Цветочки. В наборе 6 цветков, которые сделаны  из проволоки и органзы, украшены блестками и стразами. Цветочки имеют двусторонний объемный скотч. Упакованы в ПЭТ-пакет с картонным европодвесом.</t>
  </si>
  <si>
    <t>С3082</t>
  </si>
  <si>
    <t xml:space="preserve">     Декоративные цветочки средние</t>
  </si>
  <si>
    <t>69193</t>
  </si>
  <si>
    <t>Материалы д/тв. Цветочки средние. 4шт.</t>
  </si>
  <si>
    <t>4630017119400</t>
  </si>
  <si>
    <t>Набор для творчества. Цветочки. В наборе 4 цветка, которые сделаны  из проволоки и органзы, украшены блестками и стразами. Цветочки имеют двусторонний объемный скотч. Упакованы в ПЭТ-пакет с картонным европодвесом.</t>
  </si>
  <si>
    <t>С3290</t>
  </si>
  <si>
    <t xml:space="preserve">     Набор д/творчества Декоративные элементы ЛАДОШКИ</t>
  </si>
  <si>
    <t>68871</t>
  </si>
  <si>
    <t>Материалы д/творчества ЭЛЕМЕНТЫ декоративные "Ладошки"</t>
  </si>
  <si>
    <t>4680032644715</t>
  </si>
  <si>
    <t>Набор для творчества. Декоративные элементы "Ладошки".  В наборе разноцветные пластмассовые ладошки размером 15 мм. Упаковка - ПЭТ-пакет с картонным европодвесом.</t>
  </si>
  <si>
    <t>С3292</t>
  </si>
  <si>
    <t xml:space="preserve">     Набор д/творчества Декоративные элементы НОСИКИ</t>
  </si>
  <si>
    <t>68874</t>
  </si>
  <si>
    <t>С3292-01</t>
  </si>
  <si>
    <t>Материалы д/творчества ЭЛЕМЕНТЫ декоративные "Носики" коричневые</t>
  </si>
  <si>
    <t>4680032644739</t>
  </si>
  <si>
    <t>Набор для творчества. Декоративные элементы "Носики".  В наборе  пластмассовые носики черного или коричневого  цвета двух размеров 10 и 15 мм. Упаковка - ПЭТ-пакет с картонным европодвесом.</t>
  </si>
  <si>
    <t>79944</t>
  </si>
  <si>
    <t>С3292-03</t>
  </si>
  <si>
    <t>Материалы д/творчества ЭЛЕМЕНТЫ декоративные "Носики" розовые</t>
  </si>
  <si>
    <t>4610121806724</t>
  </si>
  <si>
    <t>68875</t>
  </si>
  <si>
    <t>С3292-02</t>
  </si>
  <si>
    <t>Материалы д/творчества ЭЛЕМЕНТЫ декоративные "Носики" чёрные</t>
  </si>
  <si>
    <t>4680032645316</t>
  </si>
  <si>
    <t>С3297</t>
  </si>
  <si>
    <t xml:space="preserve">     Набор д/творчества Декоративные элементы Ротики</t>
  </si>
  <si>
    <t>68876</t>
  </si>
  <si>
    <t>Материалы д/творчества ЭЛЕМЕНТЫ декоративные "Ротики"</t>
  </si>
  <si>
    <t>4680032644746</t>
  </si>
  <si>
    <t>Набор для творчества. Декоративные элементы "Ротики".  В наборе  пластмассовые ротики красного цвета размером 25 мм. Упаковка - ПЭТ-пакет с картонным европодвесом.</t>
  </si>
  <si>
    <t>С3283</t>
  </si>
  <si>
    <t xml:space="preserve">     Декоративные Стразы</t>
  </si>
  <si>
    <t>80105</t>
  </si>
  <si>
    <t>С3768</t>
  </si>
  <si>
    <t>Материалы д/тв. Декоративные СТРАЗЫ Ассорти 10п.х20шт.</t>
  </si>
  <si>
    <t>4610121806779</t>
  </si>
  <si>
    <t>Набор для творчества. Декоративные фигурные стразы. В наборе разноцветные стразы на металлической основе, размер 10 х 15 мм. Упаковка - ПЭТ-пакет с картонным европодвесом.</t>
  </si>
  <si>
    <t>80106</t>
  </si>
  <si>
    <t>С3769</t>
  </si>
  <si>
    <t>Материалы д/тв. Декоративные СТРАЗЫ Ассорти 2  10п.х20шт.</t>
  </si>
  <si>
    <t>4610121806786</t>
  </si>
  <si>
    <t>С3284</t>
  </si>
  <si>
    <t xml:space="preserve">     Декоративные Наклейки из страз</t>
  </si>
  <si>
    <t>Набор для творчества. Декоративные наклейки из страз. Из цветных страз собраны фигурки, имеющие клеевой слой. В каждом наборе фигурки определенной тематики, а также  небольшие декоративные элементы. В ассортименте представлены: "Мишки", "Звездочки", Бабоч</t>
  </si>
  <si>
    <t>73132</t>
  </si>
  <si>
    <t>С3284-14</t>
  </si>
  <si>
    <t>Материалы д/тв. НАКЛЕЙКИ из страз «Праздник»</t>
  </si>
  <si>
    <t>4630056992620</t>
  </si>
  <si>
    <t>73126</t>
  </si>
  <si>
    <t>С3284-08</t>
  </si>
  <si>
    <t>Материалы д/тв. НАКЛЕЙКИ из страз «Путешествие»</t>
  </si>
  <si>
    <t>4630056992569</t>
  </si>
  <si>
    <t>С3286</t>
  </si>
  <si>
    <t xml:space="preserve">     Декоративные глазки самоклеящиеся ассорти, 30 шт</t>
  </si>
  <si>
    <t>68934</t>
  </si>
  <si>
    <t>Материалы д/творчества ГЛАЗКИ самоклеящиеся АССОРТИ</t>
  </si>
  <si>
    <t>4680032644517</t>
  </si>
  <si>
    <t>Набор для творчества. Декоративные глазки самоклеящиеся ассорти 30 шт.  В набореглазки диаметром 6 мм - 12 шт., диаметром 10 мм - 10 шт., диаметром 15 мм - 8 шт. Глазки имеют клеевой слой. Упакованы в пакет с картонным европодвесом.</t>
  </si>
  <si>
    <t>С3367+</t>
  </si>
  <si>
    <t xml:space="preserve">     Наклейки из фетра.</t>
  </si>
  <si>
    <t>70749</t>
  </si>
  <si>
    <t>С3370</t>
  </si>
  <si>
    <t>Материалы д/тв. НАКЛЕЙКИ из фетра Кораблик</t>
  </si>
  <si>
    <t>4680032649765</t>
  </si>
  <si>
    <t>С3483</t>
  </si>
  <si>
    <t xml:space="preserve">     3D Наклейки длинные</t>
  </si>
  <si>
    <t>71178</t>
  </si>
  <si>
    <t>С3483-02</t>
  </si>
  <si>
    <t>Материалы д/тв. 3D НАКЛЕЙКИ 11х29 см</t>
  </si>
  <si>
    <t>4630038420455</t>
  </si>
  <si>
    <t>Материал  для творчества. 3D Наклейки (длинные). В наборе объемные - многослойные наклейки из бумаги, украшенные глиттером и фольгой.  Оригинальные наклейки с 3D -эффектом украсят любую поделку, тетрадь или дневник . Легко отделяются от основы и надежно п</t>
  </si>
  <si>
    <t>С3484</t>
  </si>
  <si>
    <t xml:space="preserve">     3D Наклейки короткие</t>
  </si>
  <si>
    <t>Материалы д/тв. 3D НАКЛЕЙКИ 12х19 см</t>
  </si>
  <si>
    <t>Материал  для творчества. 3D Наклейки (короткие). В наборе объемные - многослойные наклейки из бумаги, укарашенные глиттером и фольгой.  Оригинальные наклейки с 3D -эффектом украсят любую поделку, тетрадь или дневник . Легко отделяются от основы и надежно</t>
  </si>
  <si>
    <t>71175</t>
  </si>
  <si>
    <t>С3484-03</t>
  </si>
  <si>
    <t>4630038420509</t>
  </si>
  <si>
    <t>С3485</t>
  </si>
  <si>
    <t xml:space="preserve">     3D Наклейки детские</t>
  </si>
  <si>
    <t>71181</t>
  </si>
  <si>
    <t>С3485-01</t>
  </si>
  <si>
    <t>Материалы д/тв. 3D НАКЛЕЙКИ 9,5х18,5 см Рыбки</t>
  </si>
  <si>
    <t>4630038420523</t>
  </si>
  <si>
    <t>Материал  для творчества. 3D Наклейки (детские). В наборе объемные - многослойные наклейки из бумаги.  Оригинальные наклейки с 3D -эффектом украсят любую поделку, тетрадь или дневник . Легко отделяются от основы и надежно приклеиваются.  Упаковка - ПЭТ па</t>
  </si>
  <si>
    <t>Материалы д/тв. 3D НАКЛЕЙКИ 9,5х18,5 см</t>
  </si>
  <si>
    <t>71186</t>
  </si>
  <si>
    <t>С3485-06</t>
  </si>
  <si>
    <t>4630038420578</t>
  </si>
  <si>
    <t>71183</t>
  </si>
  <si>
    <t>С3485-03</t>
  </si>
  <si>
    <t>4630038420547</t>
  </si>
  <si>
    <t>71184</t>
  </si>
  <si>
    <t>С3485-04</t>
  </si>
  <si>
    <t>4630038420554</t>
  </si>
  <si>
    <t>С3476+</t>
  </si>
  <si>
    <t xml:space="preserve">     Наклейки детские 3D из мягкого пластика</t>
  </si>
  <si>
    <t>80624</t>
  </si>
  <si>
    <t>С3476-18</t>
  </si>
  <si>
    <t>Материалы д/тв. НАКЛЕЙКИ из ЭВА "Балерины" Ассорти.</t>
  </si>
  <si>
    <t>4610121815160</t>
  </si>
  <si>
    <t>Набор для творчества. Наклейки из мягкого пластика. В наборе  объемные фигуры из мягкого пластика EVA, фигуры 2-х или 3-х слойные с печатью на каждом слое и дополнительными эффектами. Каждая фигурка имеет  клеевой слой. Фигурки размещены на пленке размеро</t>
  </si>
  <si>
    <t>С3305</t>
  </si>
  <si>
    <t xml:space="preserve">     Декоративные фигурки из пайеток</t>
  </si>
  <si>
    <t>Набор для творчества. Декоративные фигурки из пайеток. В наборе две объемный фигурки с пришитыми пайетками. Упаковка - ПЭТ пакет  с картонным европодвесом.</t>
  </si>
  <si>
    <t>71157</t>
  </si>
  <si>
    <t>С3305-04</t>
  </si>
  <si>
    <t>Материалы д/тв. ДЕКОР ИЗ ПАЙЕТОК Звездочки</t>
  </si>
  <si>
    <t>4630038420240</t>
  </si>
  <si>
    <t>71154</t>
  </si>
  <si>
    <t>С3305-01</t>
  </si>
  <si>
    <t>Материалы д/тв. ДЕКОР ИЗ ПАЙЕТОК Сердечки</t>
  </si>
  <si>
    <t>4630038420219</t>
  </si>
  <si>
    <t>71155</t>
  </si>
  <si>
    <t>С3305-02</t>
  </si>
  <si>
    <t>Материалы д/тв. ДЕКОР ИЗ ПАЙЕТОК Цветочки</t>
  </si>
  <si>
    <t>4630038420226</t>
  </si>
  <si>
    <t>С3521</t>
  </si>
  <si>
    <t xml:space="preserve">     Блестящие помпоны 25 мм 20 шт</t>
  </si>
  <si>
    <t>72306</t>
  </si>
  <si>
    <t>С3521-01</t>
  </si>
  <si>
    <t>Материалы д/творчества ПОМПОНЫ Блестящие 25мм. (40п.х20шт.)</t>
  </si>
  <si>
    <t>4630038424590</t>
  </si>
  <si>
    <t>Бестящие помпоны. Диаметр 25 мм. В наборе 20 шт. Разноцветные шарики из искусственного меха с иголочками из фольги.  Блестящие  помпоны используют для создания игрушек и аппликаций. Легко клеятся или фиксируются нитками. Упаковка - ПЭТ-пакет с европодвесо</t>
  </si>
  <si>
    <t>С2814</t>
  </si>
  <si>
    <t xml:space="preserve">     Цветной гофрированный картон для квиллинга 6 цветов.</t>
  </si>
  <si>
    <t>76381</t>
  </si>
  <si>
    <t>С2814-01</t>
  </si>
  <si>
    <t>Цветной гофрокартон д/квиллинга 5л., 6цв. "Деревья"</t>
  </si>
  <si>
    <t>4630072222169</t>
  </si>
  <si>
    <t>Цветной гофрированный картон для квиллинга 30 полос, 6 цветов, ширина 10 мм. В наборе полоски цветного гофрированного картона плотностью 205 гр/м2, ширина полосок 10 мм, длина 220 мм, ассорти из 6 цветов. Картон предназначен для создания аппликаций в техн</t>
  </si>
  <si>
    <t>С3109</t>
  </si>
  <si>
    <t>69094</t>
  </si>
  <si>
    <t>Материалы д/тв. НАКЛЕЙКИ из фетра Кошки</t>
  </si>
  <si>
    <t>4630017119677</t>
  </si>
  <si>
    <t>С3533</t>
  </si>
  <si>
    <t xml:space="preserve">     Декоративная самоклеящаяся лента из страз</t>
  </si>
  <si>
    <t>80068</t>
  </si>
  <si>
    <t>С3533-09</t>
  </si>
  <si>
    <t>Декоративная самоклеящаяся лента из страз. В наборе 2 ленты, длина каждой 300 мм, ширина 25 мм.</t>
  </si>
  <si>
    <t>4610121806151</t>
  </si>
  <si>
    <t>Набор для творчества. Декоративные самоклеящиеся ленты из страз». Цветные стразы из акрила разной формы выложены в виде ленты, на обратную сторону которой нанесен клей. Лента имеет ширину 15-20 мм и длину 275 мм. В зависимости от размеров и формы кристалл</t>
  </si>
  <si>
    <t>80073</t>
  </si>
  <si>
    <t>С3533-10</t>
  </si>
  <si>
    <t>4610121806168</t>
  </si>
  <si>
    <t>80074</t>
  </si>
  <si>
    <t>С3533-11</t>
  </si>
  <si>
    <t>4610121806175</t>
  </si>
  <si>
    <t>80075</t>
  </si>
  <si>
    <t>С3533-12</t>
  </si>
  <si>
    <t>4610121806182</t>
  </si>
  <si>
    <t>80076</t>
  </si>
  <si>
    <t>С3533-13</t>
  </si>
  <si>
    <t>4610121806199</t>
  </si>
  <si>
    <t>80078</t>
  </si>
  <si>
    <t>С3533-15</t>
  </si>
  <si>
    <t>4610121806212</t>
  </si>
  <si>
    <t>80079</t>
  </si>
  <si>
    <t>С3533-16</t>
  </si>
  <si>
    <t>4610121806229</t>
  </si>
  <si>
    <t>75902</t>
  </si>
  <si>
    <t>С3533-06</t>
  </si>
  <si>
    <t>Декоративная самоклеящаяся лента из страз. В наборе 3 ленты, длина каждой 265 мм, ширина 15-20 мм.</t>
  </si>
  <si>
    <t>4630072224989</t>
  </si>
  <si>
    <t>80077</t>
  </si>
  <si>
    <t>С3533-14</t>
  </si>
  <si>
    <t>Декоративная самоклеящаяся лента из страз. В наборе 3 ленты, длина каждой 275 мм, ширина 15-20 мм.</t>
  </si>
  <si>
    <t>4610121806205</t>
  </si>
  <si>
    <t>80080</t>
  </si>
  <si>
    <t>С3533-17</t>
  </si>
  <si>
    <t>4610121806236</t>
  </si>
  <si>
    <t>80081</t>
  </si>
  <si>
    <t>С3533-18</t>
  </si>
  <si>
    <t>4610121806243</t>
  </si>
  <si>
    <t>С3534</t>
  </si>
  <si>
    <t xml:space="preserve">     Наклейки светящиеся в темноте</t>
  </si>
  <si>
    <t>78156</t>
  </si>
  <si>
    <t>С3534-01</t>
  </si>
  <si>
    <t>Наклейки светящиеся в темноте "Вкусняшки" В наборе 17 наклеек. Упаковка ПЭТ пакет размер 18 х 31 см</t>
  </si>
  <si>
    <t>4630072225191</t>
  </si>
  <si>
    <t>Материал для детского творчества «Наклейки светящиеся в темноте». В наборе объемные наклейки из пластика, поверхность которых способна накапливать дневной свет и светиться в темноте.  Клеевой слой позволяет приклеить объемную фигурку на ровную гладкую пов</t>
  </si>
  <si>
    <t>77947</t>
  </si>
  <si>
    <t>С3534-06</t>
  </si>
  <si>
    <t>Наклейки светящиеся в темноте "Зверушки" Размер упаковки 18 х 31 см</t>
  </si>
  <si>
    <t>4630115102816</t>
  </si>
  <si>
    <t>77948</t>
  </si>
  <si>
    <t>С3534-07</t>
  </si>
  <si>
    <t>Наклейки светящиеся в темноте "Праздничное настроение" Размер упаковки 18 х 31 см</t>
  </si>
  <si>
    <t>4630115102823</t>
  </si>
  <si>
    <t>78159</t>
  </si>
  <si>
    <t>С3534-04</t>
  </si>
  <si>
    <t>Наклейки светящиеся в темноте "Русалочки" В наборе 17 наклеек. Размер упаковки 18 х 31 см</t>
  </si>
  <si>
    <t>4630072225221</t>
  </si>
  <si>
    <t>78158</t>
  </si>
  <si>
    <t>С3534-03</t>
  </si>
  <si>
    <t>Наклейки светящиеся в темноте "Смешные животные" В наборе 18 наклеек. Размер упаковки 18 х 31 см</t>
  </si>
  <si>
    <t>4630072225214</t>
  </si>
  <si>
    <t>С3536</t>
  </si>
  <si>
    <t xml:space="preserve">     Наклейки гелевые объемные</t>
  </si>
  <si>
    <t>80083</t>
  </si>
  <si>
    <t>С3536-07</t>
  </si>
  <si>
    <t>Объемные гелевые наклейки "Вкусняшки"</t>
  </si>
  <si>
    <t>4610121806267</t>
  </si>
  <si>
    <t>Набор для творчества гелевые объемные наклейки -  наклейки, в которых цветной рисунок с элементами фольги покрыт сверху  перламутровым гелем, на обороте нанесен   клей. 3D cтикеры можно использовать для детского творчества, например для аппликаций и други</t>
  </si>
  <si>
    <t>С3535</t>
  </si>
  <si>
    <t xml:space="preserve">     Подвески  декоративные с мини конфетти</t>
  </si>
  <si>
    <t>80826</t>
  </si>
  <si>
    <t>С3535-05</t>
  </si>
  <si>
    <t>Подвески декоративные "Арбузик и авокадо" В наб.2 объемных подвески внутри мини кофетти.</t>
  </si>
  <si>
    <t>4610121815818</t>
  </si>
  <si>
    <t>Подвески декоративные  с мини кофетти. В наборе 2 объемных подвески из прозрачного пластика. Внутри каждой подвески насыпаны перламутровые разноцветные мини конфетти в форме звездочек. Размер подвески примерно 5 см.  Подвески-игрушки можно прицепить к бег</t>
  </si>
  <si>
    <t>80827</t>
  </si>
  <si>
    <t>С3535-06</t>
  </si>
  <si>
    <t>Подвески декоративные "Клубничка и вишенка" В наб.2 объемных подвески внутри мини кофетти.</t>
  </si>
  <si>
    <t>4610121815825</t>
  </si>
  <si>
    <t>80829</t>
  </si>
  <si>
    <t>С3535-08</t>
  </si>
  <si>
    <t>Подвески декоративные "Корона и конфетка" В наб.2 объемных подвески внутри мини кофетти.</t>
  </si>
  <si>
    <t>4610121815849</t>
  </si>
  <si>
    <t>80828</t>
  </si>
  <si>
    <t>С3535-07</t>
  </si>
  <si>
    <t>Подвески декоративные "Кошечка и хвостик" В наб.2 объемных подвески внутри мини кофетти.</t>
  </si>
  <si>
    <t>4610121815832</t>
  </si>
  <si>
    <t>С3739+</t>
  </si>
  <si>
    <t>77363</t>
  </si>
  <si>
    <t>С3740</t>
  </si>
  <si>
    <t>Материалы д/тв. НАКЛЕЙКИ из фетра Олень</t>
  </si>
  <si>
    <t>4630097997431</t>
  </si>
  <si>
    <t>С3738</t>
  </si>
  <si>
    <t xml:space="preserve">     Самоклеящиеся ЖЕМЧУЖИНКИ</t>
  </si>
  <si>
    <t>77372</t>
  </si>
  <si>
    <t>С3738-02</t>
  </si>
  <si>
    <t>Материалы д/тв. ЖЕМЧУЖИНКИ самоклеящиеся Ассорти 2</t>
  </si>
  <si>
    <t>4630097997387</t>
  </si>
  <si>
    <t>Набор для творчества. Самоклеящиеся жемчужинки. В наборе цветные полукруглые бусины жемчужинки различных перламутровых оттенков, диаметром 10 мм - 12 шт., диаметром 8 мм - 21 шт., диаметром 6 мм - 27 шт.. Жемчужинки имеют  клеевой слой, размещены на прозр</t>
  </si>
  <si>
    <t>77373</t>
  </si>
  <si>
    <t>С3738-03</t>
  </si>
  <si>
    <t>Материалы д/тв. ЖЕМЧУЖИНКИ самоклеящиеся Ассорти 3</t>
  </si>
  <si>
    <t>4630097997394</t>
  </si>
  <si>
    <t>77374</t>
  </si>
  <si>
    <t>С3738-04</t>
  </si>
  <si>
    <t>Материалы д/тв. ЖЕМЧУЖИНКИ самоклеящиеся Ассорти 4</t>
  </si>
  <si>
    <t>4630097997400</t>
  </si>
  <si>
    <t>77375</t>
  </si>
  <si>
    <t>С3738-05</t>
  </si>
  <si>
    <t>Материалы д/тв. ЖЕМЧУЖИНКИ самоклеящиеся Ассорти 5</t>
  </si>
  <si>
    <t>4630097997417</t>
  </si>
  <si>
    <t>С3575</t>
  </si>
  <si>
    <t xml:space="preserve">     Набор д/творчества Декоративные элементы ножки, ладошки</t>
  </si>
  <si>
    <t>77376</t>
  </si>
  <si>
    <t>С3575-01</t>
  </si>
  <si>
    <t>Материалы д/тв. НАКЛЕЙКИ из ЭВА "Ножки, ладошки"</t>
  </si>
  <si>
    <t>4630097997363</t>
  </si>
  <si>
    <t>Набор для творчества. Декоративные самоклеящиеся элементы "ножки, ладошки".  В наборе разноцветные ножки, ладошки  из мягкого пластика с клеевым слоем.  Размер 20 - 25  мм. Упаковка - ПЭТ-пакет с картонным европодвесом.</t>
  </si>
  <si>
    <t xml:space="preserve">     Декоративные БУСИНКИ</t>
  </si>
  <si>
    <t>С3569</t>
  </si>
  <si>
    <t>77386</t>
  </si>
  <si>
    <t>С3569-06</t>
  </si>
  <si>
    <t>Материалы д/тв. Декоративные БУСИНКИ Звездочки</t>
  </si>
  <si>
    <t>4630097997080</t>
  </si>
  <si>
    <t>Набор для творчества. Декоративные бусинки. В наборе разноцветные, перламутровые полупрозрачные  бусинки. Размер бусинок 12-15 мм, отверстие в бусинках 2 мм, что позволяет продевать нитку, леску или тонкий шнур. Набор предназначен для создания украшений с</t>
  </si>
  <si>
    <t>77385</t>
  </si>
  <si>
    <t>С3569-05</t>
  </si>
  <si>
    <t>Материалы д/тв. Декоративные БУСИНКИ Мишки</t>
  </si>
  <si>
    <t>4630097997073</t>
  </si>
  <si>
    <t>77384</t>
  </si>
  <si>
    <t>С3569-04</t>
  </si>
  <si>
    <t>Материалы д/тв. Декоративные БУСИНКИ Сердечки</t>
  </si>
  <si>
    <t>4630097997066</t>
  </si>
  <si>
    <t>С3573+</t>
  </si>
  <si>
    <t xml:space="preserve">     Декоративные Пайетки</t>
  </si>
  <si>
    <t xml:space="preserve">Набор для творчества Блестящие пайетки. Фигурки из блестящего пластика с отверстием. Традиционно пайетки используются при шитье для украшения одежды, особенно костюмов на праздники. Очень часто блестки используются в скрапбукинге, при создании аппликаций </t>
  </si>
  <si>
    <t>Набор для творчества. Декоративные цветные пайетки из металлизированного пластика. В  серии:  Классические круглые диаметром 6 мм, цветочки 5 лепестков, голографические сердечки 12 мм, пятиконечные звездочки, цветочки 6 лепестков, звездочки 8 конечные, ми</t>
  </si>
  <si>
    <t>77393</t>
  </si>
  <si>
    <t>С3573-02</t>
  </si>
  <si>
    <t>Материалы д/тв. Декоративные ПАЙЕТКИ Сердечки</t>
  </si>
  <si>
    <t>4630097997196</t>
  </si>
  <si>
    <t>79943</t>
  </si>
  <si>
    <t>С3573-09</t>
  </si>
  <si>
    <t>Материалы д/тв. Декоративные ПАЙЕТКИ Сердечки 2</t>
  </si>
  <si>
    <t>4610121806311</t>
  </si>
  <si>
    <t xml:space="preserve">Набор для творчества Блестящие пайетки. Сердечки из блестящего пластика с отверстием,2 размера - 1,5 и 3 см. Традиционно пайетки используются при шитье для украшения одежды, особенно костюмов на праздники. Очень часто блестки используются в скрапбукинге, </t>
  </si>
  <si>
    <t>77397</t>
  </si>
  <si>
    <t>С3573-06</t>
  </si>
  <si>
    <t>Материалы д/тв. Декоративные ПАЙЕТКИ Цветочки</t>
  </si>
  <si>
    <t>4630097997233</t>
  </si>
  <si>
    <t>С3574</t>
  </si>
  <si>
    <t xml:space="preserve">     Декоративные ПРИЩЕПКИ</t>
  </si>
  <si>
    <t>80786</t>
  </si>
  <si>
    <t>С3574-19</t>
  </si>
  <si>
    <t>Материалы д/тв. ПРИЩЕПКИ декоративные, деревянные «Весёлые собачки»</t>
  </si>
  <si>
    <t>4610121815535</t>
  </si>
  <si>
    <t>Набор для творчества. Декоративные прищепки.  В  наборе  деревянные цветные прищепки с приклеенными фигурками. Количество таких мини прищепок  6 шт. Размер 35 мм, высота фигурки 15-20 мм. Декоративные прищепки отличный выбор! Вы можете использовать их для</t>
  </si>
  <si>
    <t>77405</t>
  </si>
  <si>
    <t>С3574-06</t>
  </si>
  <si>
    <t>Материалы д/тв. ПРИЩЕПКИ декоративные «Дружная семейка»</t>
  </si>
  <si>
    <t>4630097997318</t>
  </si>
  <si>
    <t>80785</t>
  </si>
  <si>
    <t>С3574-18</t>
  </si>
  <si>
    <t>Материалы д/тв. ПРИЩЕПКИ декоративные, пластик. «Забавные кошки»</t>
  </si>
  <si>
    <t>4610121815528</t>
  </si>
  <si>
    <t>77409</t>
  </si>
  <si>
    <t>С3574-10</t>
  </si>
  <si>
    <t>Материалы д/тв. ПРИЩЕПКИ декоративные  деревянные «Классика цветные»</t>
  </si>
  <si>
    <t>4630097997356</t>
  </si>
  <si>
    <t>Набор для творчества. Декоративные прищепки.  В  наборе  классические деревянные цветные прищепки  размером 25 мм, в упаковке 30 (+/- 1) шт. Декоративные прищепки отличный выбор! Вы можете использовать их для декорирования обложек в скрапбукинге, при изго</t>
  </si>
  <si>
    <t>77408</t>
  </si>
  <si>
    <t>С3574-09</t>
  </si>
  <si>
    <t>Материалы д/тв. ПРИЩЕПКИ декоративные деревянные «Классика»</t>
  </si>
  <si>
    <t>4630097997349</t>
  </si>
  <si>
    <t>Набор для творчества. Декоративные прищепки.  В  наборе  классические деревянные прищепки  размером 35 мм, в упаковке 40 (+/- 1) шт. Декоративные прищепки отличный выбор! Вы можете использовать их для декорирования обложек в скрапбукинге, при изготовлении</t>
  </si>
  <si>
    <t>80783</t>
  </si>
  <si>
    <t>С3574-16</t>
  </si>
  <si>
    <t>Материалы д/тв. ПРИЩЕПКИ декоративные, деревянные «Морская коллекция»</t>
  </si>
  <si>
    <t>4610121815504</t>
  </si>
  <si>
    <t>80787</t>
  </si>
  <si>
    <t>С3574-20</t>
  </si>
  <si>
    <t>Материалы д/тв. ПРИЩЕПКИ декоративные, деревянные «Новый год 1»</t>
  </si>
  <si>
    <t>4610121815542</t>
  </si>
  <si>
    <t>Набор для творчества. Декоративные прищепки.  В  наборе  деревянные цветные прищепки с приклеенными фигурками. Количество таких прищепок  6 шт. Размер прищепки 35 мм, высота фигурки 15-20 мм. В серии представлены прищепки: авокадо, единорожки, пчелки-бабо</t>
  </si>
  <si>
    <t>80788</t>
  </si>
  <si>
    <t>С3574-21</t>
  </si>
  <si>
    <t>Материалы д/тв. ПРИЩЕПКИ декоративные деревянные, «Новый год 2»</t>
  </si>
  <si>
    <t>4610121815559</t>
  </si>
  <si>
    <t>80782</t>
  </si>
  <si>
    <t>С3574-15</t>
  </si>
  <si>
    <t>Материалы д/тв. ПРИЩЕПКИ декоративные, деревянные. «Паттерн»</t>
  </si>
  <si>
    <t>4610121815498</t>
  </si>
  <si>
    <t>80778</t>
  </si>
  <si>
    <t>С3574-11</t>
  </si>
  <si>
    <t>Материалы д/тв. ПРИЩЕПКИ декоративные, деревянные «Сердечки»</t>
  </si>
  <si>
    <t>4610121815450</t>
  </si>
  <si>
    <t>80780</t>
  </si>
  <si>
    <t>С3574-13</t>
  </si>
  <si>
    <t>Материалы д/тв. ПРИЩЕПКИ декоративные, деревянные «Смайлики»</t>
  </si>
  <si>
    <t>4610121815474</t>
  </si>
  <si>
    <t>80784</t>
  </si>
  <si>
    <t>С3574-17</t>
  </si>
  <si>
    <t>Материалы д/тв. ПРИЩЕПКИ декоративные, деревянные «Солнышко и тучка»</t>
  </si>
  <si>
    <t>4610121815511</t>
  </si>
  <si>
    <t>77403</t>
  </si>
  <si>
    <t>С3574-04</t>
  </si>
  <si>
    <t>Материалы д/тв. ПРИЩЕПКИ декоративные «Фрукты»</t>
  </si>
  <si>
    <t>4630097997295</t>
  </si>
  <si>
    <t>80779</t>
  </si>
  <si>
    <t>С3574-12</t>
  </si>
  <si>
    <t>Материалы д/тв. ПРИЩЕПКИ декоративные, деревянные «Цветочки»</t>
  </si>
  <si>
    <t>4610121815467</t>
  </si>
  <si>
    <t>С3751</t>
  </si>
  <si>
    <t xml:space="preserve">     Камушки, светящиеся в темноте.</t>
  </si>
  <si>
    <t>Набор для творчества. Камушки, светящиеся в темноте. В наборе пластиковые камушки в форме кристаллов. Материал способен накапливать свет и потом светится в темноте, чтобы проявился эффект свечения положите камушки под источник света, например на солце или</t>
  </si>
  <si>
    <t>77983</t>
  </si>
  <si>
    <t>С3751-02</t>
  </si>
  <si>
    <t>Материалы д/тв. КАМУШКИ светящиеся в темноте "Цветное ассорти 2"</t>
  </si>
  <si>
    <t>4630115103066</t>
  </si>
  <si>
    <t>77984</t>
  </si>
  <si>
    <t>С3751-03</t>
  </si>
  <si>
    <t>Материалы д/тв. КАМУШКИ светящиеся в темноте "Цветное ассорти 3"</t>
  </si>
  <si>
    <t>4630115103073</t>
  </si>
  <si>
    <t>С3747</t>
  </si>
  <si>
    <t xml:space="preserve">     Пушистые помпоны 15 мм 50 шт</t>
  </si>
  <si>
    <t>Пушистые помпоны. Диаметр 15 мм. В наборе 50 шт. Разноцветные шарики из искусственного меха используются для декорирования различных поделок. Также пушистые помпоны используют для создания игрушек и аппликаций. Легко клеятся или фиксируются нитками. Упако</t>
  </si>
  <si>
    <t>77954</t>
  </si>
  <si>
    <t>С3747-06</t>
  </si>
  <si>
    <t>Материалы д/творчества ПОМПОНЫ Пушистые 15мм 50шт. Желтые</t>
  </si>
  <si>
    <t>4630115102885</t>
  </si>
  <si>
    <t>77951</t>
  </si>
  <si>
    <t>С3747-03</t>
  </si>
  <si>
    <t>Материалы д/творчества ПОМПОНЫ Пушистые 15мм 50шт. Красные</t>
  </si>
  <si>
    <t>4630115102854</t>
  </si>
  <si>
    <t>С3748</t>
  </si>
  <si>
    <t xml:space="preserve">     Наклейки "Модный подиум"</t>
  </si>
  <si>
    <t>77958</t>
  </si>
  <si>
    <t>С3748-01</t>
  </si>
  <si>
    <t>Материалы д/тв. НАКЛЕЙКИ "Модный подиум" Набор 1</t>
  </si>
  <si>
    <t>4630115102922</t>
  </si>
  <si>
    <t>Набор для творчества Наклейки Модный Подиум - объемные наклейки из цветного мягкого пластика с рисунком. 3D cтикеры размещены на 2-х листах прозрачной пленки. В составе набора 2 фигурки девочек, 8 различных платьев и более 50 классных штучек для украшения</t>
  </si>
  <si>
    <t>С3749</t>
  </si>
  <si>
    <t xml:space="preserve">     Наклейки с подвижными глазками</t>
  </si>
  <si>
    <t>80812</t>
  </si>
  <si>
    <t>С3749-08</t>
  </si>
  <si>
    <t>Материалы д/тв. НАКЛЕЙКИ с подвижными глазками "Весёлые котята"</t>
  </si>
  <si>
    <t>4610121815634</t>
  </si>
  <si>
    <t>Набор для творчества. Наклейки с подвижными глазками. В наборе наклейки из прозрачного пластика с цветной печатью и выборочным лакированием блестками. Особую выразительность фигуркам придают подвижные глазки, а клеевой слой, что позволяет клеит их на ровн</t>
  </si>
  <si>
    <t>80810</t>
  </si>
  <si>
    <t>С3749-06</t>
  </si>
  <si>
    <t>Материалы д/тв. НАКЛЕЙКИ с подвижными глазками "Динозаврики"</t>
  </si>
  <si>
    <t>4610121815610</t>
  </si>
  <si>
    <t>80811</t>
  </si>
  <si>
    <t>С3749-07</t>
  </si>
  <si>
    <t>Материалы д/тв. НАКЛЕЙКИ с подвижными глазками "Космическое приключение"</t>
  </si>
  <si>
    <t>4610121815627</t>
  </si>
  <si>
    <t>80814</t>
  </si>
  <si>
    <t>С3749-10</t>
  </si>
  <si>
    <t>Материалы д/тв. НАКЛЕЙКИ с подвижными глазками "Монстрики"</t>
  </si>
  <si>
    <t>4610121815658</t>
  </si>
  <si>
    <t>80815</t>
  </si>
  <si>
    <t>С3749-11</t>
  </si>
  <si>
    <t>Материалы д/тв. НАКЛЕЙКИ с подвижными глазками "Русалочки"</t>
  </si>
  <si>
    <t>4610121815665</t>
  </si>
  <si>
    <t>80813</t>
  </si>
  <si>
    <t>С3749-09</t>
  </si>
  <si>
    <t>Материалы д/тв. НАКЛЕЙКИ с подвижными глазками "Транспорт"</t>
  </si>
  <si>
    <t>4610121815641</t>
  </si>
  <si>
    <t>80816</t>
  </si>
  <si>
    <t>С3749-12</t>
  </si>
  <si>
    <t>Материалы д/тв. НАКЛЕЙКИ с подвижными глазками "Яркие бабочки"</t>
  </si>
  <si>
    <t>4610121815672</t>
  </si>
  <si>
    <t>С3765</t>
  </si>
  <si>
    <t xml:space="preserve">     Пуговицы деревянные декоративные</t>
  </si>
  <si>
    <t>Материал для творчества и рукоделия Набор  декоративных деревянных пуговиц. 10 фигурных  пуговиц окрашенных водостойкой безопасной краской.  Материал пуговиц - дерево. Отверстия в пуговицах позволяют продевать нитку, леску и тонкие шнуры. Набор предназнач</t>
  </si>
  <si>
    <t>79937</t>
  </si>
  <si>
    <t>С3765-02</t>
  </si>
  <si>
    <t>Материалы д/творчества ПУГОВКИ декоративные "Собачки"</t>
  </si>
  <si>
    <t>4610121807059</t>
  </si>
  <si>
    <t>79939</t>
  </si>
  <si>
    <t>С3765-04</t>
  </si>
  <si>
    <t>Материалы д/творчества ПУГОВКИ декоративные "Улитки"</t>
  </si>
  <si>
    <t>4610121807073</t>
  </si>
  <si>
    <t>С3767</t>
  </si>
  <si>
    <t xml:space="preserve">     Декоративные БУСИНКИ. Бархатные.</t>
  </si>
  <si>
    <t>79942</t>
  </si>
  <si>
    <t>С3767-01</t>
  </si>
  <si>
    <t>Материалы д/тв. Декоративные БУСИНКИ бархатные 10мм</t>
  </si>
  <si>
    <t>4610121806793</t>
  </si>
  <si>
    <t>Набор для творчества. Декоративные бусинки "Бархатные". В наборе разноцветные пластмассовые бусинки диаметром  10 мм, в бусинках отверстие диаметром 1,5 мм. Поверхность бусинок напоминает бархат. Набор предназначен для создания украшений своими руками. Уп</t>
  </si>
  <si>
    <t>С3763</t>
  </si>
  <si>
    <t xml:space="preserve">     Набор "Украшения своими руками". Браслеты.</t>
  </si>
  <si>
    <t>80093</t>
  </si>
  <si>
    <t>С3763-01</t>
  </si>
  <si>
    <t>Материалы для творчества Украшение своими руками (браслеты) "Единорожка"</t>
  </si>
  <si>
    <t>4610121808063</t>
  </si>
  <si>
    <t xml:space="preserve">Набор для творчества для девочек Украшения своими руками. Браслет подарок девочке. Состав набора для поделок - фигурная подвеска Единорожка, которая будет центральной частью браслета,  15 разноцветных блестящих бусинки, а также шнурок. Набор для создания </t>
  </si>
  <si>
    <t>80094</t>
  </si>
  <si>
    <t>С3763-02</t>
  </si>
  <si>
    <t>Материалы для творчества Украшение своими руками (браслеты) "Корона"</t>
  </si>
  <si>
    <t>4610121808070</t>
  </si>
  <si>
    <t>Набор для творчества для девочек Украшения своими руками. Браслет подарок девочке. Состав набора для поделок - 12  бусинки, 3 позолоченные подвески, а также шнурок. Набор для создания браслета своими руками будет отличным подарком для девочки на день рожд</t>
  </si>
  <si>
    <t>80096</t>
  </si>
  <si>
    <t>С3763-04</t>
  </si>
  <si>
    <t>Материалы для творчества Украшение своими руками (браслеты) "Куколка"</t>
  </si>
  <si>
    <t>4610121808094</t>
  </si>
  <si>
    <t>Набор для творчества для девочек Украшения своими руками. Браслет подарок девочке. Состав набора для поделок - фигурная подвеска Куколка, которая будет центральной частью браслета,  4 крупные голографические бусинки и 12 мелких бусинок, а также шнурок. На</t>
  </si>
  <si>
    <t>80095</t>
  </si>
  <si>
    <t>С3763-03</t>
  </si>
  <si>
    <t>Материалы для творчества Украшение своими руками (браслеты) "Сердечко"</t>
  </si>
  <si>
    <t>4610121808087</t>
  </si>
  <si>
    <t>Набор для творчества для девочек Украшения своими руками. Браслет подарок девочке. Состав набора для поделок - фигурная подвеска Сердечко, которая будет центральной частью браслета,  4 крупные перламутровые бусинки и 12 мелких бусинок, а также шнурок. Наб</t>
  </si>
  <si>
    <t>С3774</t>
  </si>
  <si>
    <t xml:space="preserve">     Трафарет  для рисунка.</t>
  </si>
  <si>
    <t>Трафарет для рисунка. Трафарет выполнен из матовой пленки ПВХ. размер 10 х 10 см, толщина пленки 180 мкм, На трафареты высечно несколько фигур. В ассортименте 21 вид. Каждый трафарет упакован в ПЭТ пакет с европодвесом.</t>
  </si>
  <si>
    <t>80617</t>
  </si>
  <si>
    <t>С3774-21</t>
  </si>
  <si>
    <t>Трафарет для рисунка (100x100 мм) матовая пленка ПВХ 180 мкм "Новогодние украшения"</t>
  </si>
  <si>
    <t>4610121812961</t>
  </si>
  <si>
    <t>80615</t>
  </si>
  <si>
    <t>С3774-19</t>
  </si>
  <si>
    <t>Трафарет для рисунка (100x100 мм) матовая пленка ПВХ 180 мкм "Новый год"</t>
  </si>
  <si>
    <t>4610121812947</t>
  </si>
  <si>
    <t>80599</t>
  </si>
  <si>
    <t>С3774-03</t>
  </si>
  <si>
    <t>Трафарет для рисунка (100x100 мм) матовая пленка ПВХ 180 мкм "Попугайчики"</t>
  </si>
  <si>
    <t>4610121812787</t>
  </si>
  <si>
    <t>С3782</t>
  </si>
  <si>
    <t xml:space="preserve">     Декоративная алмазная лента из страз, самоклеящаяся. 1х 40 см.</t>
  </si>
  <si>
    <t>80801</t>
  </si>
  <si>
    <t>С3782-05</t>
  </si>
  <si>
    <t>Декоративная алмазная лента из страз, самокл. Золото</t>
  </si>
  <si>
    <t>4610121826630</t>
  </si>
  <si>
    <t>Набор для творчества. Декоративная алмазная лента из страз самоклеящаяся. Пластиковая основа из полупрозрачного мягкого полимера обильно украшена мелкими разноцветными кристаллами. Лента имеет ширину 1 см и длину 40 см. На обороте нанесен клей  с защитной</t>
  </si>
  <si>
    <t>80799</t>
  </si>
  <si>
    <t>С3782-03</t>
  </si>
  <si>
    <t>Декоративная алмазная лента из страз, самокл. Розовая</t>
  </si>
  <si>
    <t>4610121826616</t>
  </si>
  <si>
    <t>80798</t>
  </si>
  <si>
    <t>С3782-02</t>
  </si>
  <si>
    <t>Декоративная алмазная лента из страз, самокл. Серебро</t>
  </si>
  <si>
    <t>4610121826609</t>
  </si>
  <si>
    <t>С3780</t>
  </si>
  <si>
    <t xml:space="preserve">     Декоративные звенья для цепочек Ассорти</t>
  </si>
  <si>
    <t>80794</t>
  </si>
  <si>
    <t>С3780-01</t>
  </si>
  <si>
    <t>Материалы д/тв. Декоративные ЗВЕНЬЯ для цепочек Цветное ассорти</t>
  </si>
  <si>
    <t>4610121826579</t>
  </si>
  <si>
    <t>Декоративные звенья для цепочек Ассорти. В наборе разноцветные пластмассовые звенья для цепочек. Каждое звено имеет прорезь, что позволяет соединять звенья между собой. Упаковка - ПЭТ пакет с картонным европодвесом.</t>
  </si>
  <si>
    <t>С3781</t>
  </si>
  <si>
    <t>80796</t>
  </si>
  <si>
    <t>Материалы д/творчества ЭЛЕМЕНТЫ декоративные "Ротики цветные, полупрозрачные"</t>
  </si>
  <si>
    <t>4610121818123</t>
  </si>
  <si>
    <t>Набор для творчества. Декоративные элементы "Ротики".  В наборе  пластмассовые ротики. Упаковка - ПЭТ-пакет с картонным европодвесом.</t>
  </si>
  <si>
    <t>МОЗАИКИ</t>
  </si>
  <si>
    <t>С1573</t>
  </si>
  <si>
    <t xml:space="preserve">     Набор для творчества "Мерцающая мозаика", ПЭТ, пакет.</t>
  </si>
  <si>
    <t>79911</t>
  </si>
  <si>
    <t>С1573-72</t>
  </si>
  <si>
    <t>Самокл. мерцающая мозаика из мягк. пласт. А3 "Весёлые поварята"</t>
  </si>
  <si>
    <t>4610121805673</t>
  </si>
  <si>
    <t xml:space="preserve">Набор для детского творчества "Мерцающая  мозаика"  понравится детям и взрослым. Он состоит из цветного рисунка на картоне и квадратиков пластика с клеевым слоем.  На рисунке числами и цветом показаны места, куда необходимо приклеить  элементы мозаики. В </t>
  </si>
  <si>
    <t>82037</t>
  </si>
  <si>
    <t>С1573-83</t>
  </si>
  <si>
    <t>Самокл. мерцающая мозаика из мягк. пласт. А3 "Весёлый праздник"</t>
  </si>
  <si>
    <t>4610121832761</t>
  </si>
  <si>
    <t>82036</t>
  </si>
  <si>
    <t>С1573-82</t>
  </si>
  <si>
    <t>Самокл. мерцающая мозаика из мягк. пласт. А3 "Друзья"</t>
  </si>
  <si>
    <t>4610121832754</t>
  </si>
  <si>
    <t>82032</t>
  </si>
  <si>
    <t>С1573-78</t>
  </si>
  <si>
    <t>Самокл. мерцающая мозаика из мягк. пласт. А3 "Зайка на катке"</t>
  </si>
  <si>
    <t>4610121832716</t>
  </si>
  <si>
    <t>82034</t>
  </si>
  <si>
    <t>С1573-80</t>
  </si>
  <si>
    <t>Самокл. мерцающая мозаика из мягк. пласт. А3 "Зайка с подарком"</t>
  </si>
  <si>
    <t>4610121832730</t>
  </si>
  <si>
    <t>82041</t>
  </si>
  <si>
    <t>С1573-87</t>
  </si>
  <si>
    <t>Самокл. мерцающая мозаика из мягк. пласт. А3 "Кораблик"</t>
  </si>
  <si>
    <t>4610121832808</t>
  </si>
  <si>
    <t>82042</t>
  </si>
  <si>
    <t>С1573-88</t>
  </si>
  <si>
    <t>Самокл. мерцающая мозаика из мягк. пласт. А3 "Крутая машина"</t>
  </si>
  <si>
    <t>4610121832815</t>
  </si>
  <si>
    <t>82031</t>
  </si>
  <si>
    <t>С1573-77</t>
  </si>
  <si>
    <t>Самокл. мерцающая мозаика из мягк. пласт. А3 "Лисенок"</t>
  </si>
  <si>
    <t>4610121832709</t>
  </si>
  <si>
    <t>79913</t>
  </si>
  <si>
    <t>С1573-74</t>
  </si>
  <si>
    <t>Самокл. мерцающая мозаика из мягк. пласт. А3 "Маленькая фея"</t>
  </si>
  <si>
    <t>4610121805697</t>
  </si>
  <si>
    <t>82038</t>
  </si>
  <si>
    <t>С1573-84</t>
  </si>
  <si>
    <t>Самокл. мерцающая мозаика из мягк. пласт. А3 "Монстрик и котёнок"</t>
  </si>
  <si>
    <t>4610121832778</t>
  </si>
  <si>
    <t>82035</t>
  </si>
  <si>
    <t>С1573-81</t>
  </si>
  <si>
    <t>Самокл. мерцающая мозаика из мягк. пласт. А3 "Панда  и карнавал"</t>
  </si>
  <si>
    <t>4610121832747</t>
  </si>
  <si>
    <t>82039</t>
  </si>
  <si>
    <t>С1573-85</t>
  </si>
  <si>
    <t>Самокл. мерцающая мозаика из мягк. пласт. А3 "Прикольные роботы"</t>
  </si>
  <si>
    <t>4610121832785</t>
  </si>
  <si>
    <t>82033</t>
  </si>
  <si>
    <t>С1573-79</t>
  </si>
  <si>
    <t>Самокл. мерцающая мозаика из мягк. пласт. А3 "Рябиновая фея"</t>
  </si>
  <si>
    <t>4610121832723</t>
  </si>
  <si>
    <t>82040</t>
  </si>
  <si>
    <t>С1573-86</t>
  </si>
  <si>
    <t>Самокл. мерцающая мозаика из мягк. пласт. А3 "Супергерой"</t>
  </si>
  <si>
    <t>4610121832792</t>
  </si>
  <si>
    <t>С2420</t>
  </si>
  <si>
    <t xml:space="preserve">     Набор для творчества "Мерцающая мозаика" А5, ПЭТ, пакет.</t>
  </si>
  <si>
    <t>79909</t>
  </si>
  <si>
    <t>С2420-25</t>
  </si>
  <si>
    <t>Самокл. мерцающая мозаика из мягк. пласт. А5 "Ёжик на скейте"</t>
  </si>
  <si>
    <t>4610121804010</t>
  </si>
  <si>
    <t>79907</t>
  </si>
  <si>
    <t>С2420-23</t>
  </si>
  <si>
    <t>Самокл. мерцающая мозаика из мягк. пласт. А5 "Космические собаки"</t>
  </si>
  <si>
    <t>4610121803990</t>
  </si>
  <si>
    <t>79906</t>
  </si>
  <si>
    <t>С2420-22</t>
  </si>
  <si>
    <t>Самокл. мерцающая мозаика из мягк. пласт. А5 "Кот на пикнике"</t>
  </si>
  <si>
    <t>4610121803983</t>
  </si>
  <si>
    <t>79910</t>
  </si>
  <si>
    <t>С2420-26</t>
  </si>
  <si>
    <t>Самокл. мерцающая мозаика из мягк. пласт. А5 "Котёнок-спортсмен"</t>
  </si>
  <si>
    <t>4610121804027</t>
  </si>
  <si>
    <t>79905</t>
  </si>
  <si>
    <t>С2420-21</t>
  </si>
  <si>
    <t>Самокл. мерцающая мозаика из мягк. пласт. А5 "Пират"</t>
  </si>
  <si>
    <t>4610121803976</t>
  </si>
  <si>
    <t>79908</t>
  </si>
  <si>
    <t>С2420-24</t>
  </si>
  <si>
    <t>Самокл. мерцающая мозаика из мягк. пласт. А5 "Принцесса"</t>
  </si>
  <si>
    <t>4610121804003</t>
  </si>
  <si>
    <t>С2258</t>
  </si>
  <si>
    <t xml:space="preserve">     Набор для творчества "Сияющая мозаика", ПЭТ, пакет.</t>
  </si>
  <si>
    <t>80653</t>
  </si>
  <si>
    <t>С2258-29</t>
  </si>
  <si>
    <t>Самокл. сияющая мозаика из мягк. пласт. А3 "Веселые страшилки"</t>
  </si>
  <si>
    <t>4610121814453</t>
  </si>
  <si>
    <t>Набор для детского творчества "Сияющая  мозаика"  понравится детям и взрослым. Он состоит из цветного рисунка на картоне и квадратиков пластика с клеевым слоем.  На рисунке числами и цветом показаны места, куда необходимо приклеить  элементы мозаики. В ре</t>
  </si>
  <si>
    <t>80652</t>
  </si>
  <si>
    <t>С2258-28</t>
  </si>
  <si>
    <t>Самокл. сияющая мозаика из мягк. пласт. А3 "Зайка-фея"</t>
  </si>
  <si>
    <t>4610121814446</t>
  </si>
  <si>
    <t>77164</t>
  </si>
  <si>
    <t>С2258-23</t>
  </si>
  <si>
    <t>Самокл. сияющая мозаика из мягк. пласт. А3 "Королевский зайчик"</t>
  </si>
  <si>
    <t>4630097994621</t>
  </si>
  <si>
    <t>77163</t>
  </si>
  <si>
    <t>С2258-22</t>
  </si>
  <si>
    <t>Самокл. сияющая мозаика из мягк. пласт. А3 "Милашки"</t>
  </si>
  <si>
    <t>4630097994614</t>
  </si>
  <si>
    <t>80654</t>
  </si>
  <si>
    <t>С2258-30</t>
  </si>
  <si>
    <t>Самокл. сияющая мозаика из мягк. пласт. А3 "Необычное путешествие"</t>
  </si>
  <si>
    <t>4610121814460</t>
  </si>
  <si>
    <t>77165</t>
  </si>
  <si>
    <t>С2258-24</t>
  </si>
  <si>
    <t>Самокл. сияющая мозаика из мягк. пласт. А3 "Подружки"</t>
  </si>
  <si>
    <t>4630097994638</t>
  </si>
  <si>
    <t>80656</t>
  </si>
  <si>
    <t>С2258-31</t>
  </si>
  <si>
    <t>Самокл. сияющая мозаика из мягк. пласт. А3 "Сладкий праздник"</t>
  </si>
  <si>
    <t>4610121814477</t>
  </si>
  <si>
    <t>77168</t>
  </si>
  <si>
    <t>С2258-27</t>
  </si>
  <si>
    <t>Самокл. сияющая мозаика из мягк. пласт. А3 "Сокровища"</t>
  </si>
  <si>
    <t>4630097994669</t>
  </si>
  <si>
    <t>77166</t>
  </si>
  <si>
    <t>С2258-25</t>
  </si>
  <si>
    <t>Самокл. сияющая мозаика из мягк. пласт. А3 "Яркий город"</t>
  </si>
  <si>
    <t>4630097994645</t>
  </si>
  <si>
    <t>С2603</t>
  </si>
  <si>
    <t xml:space="preserve">     Набор для творчества "Гелевая мозаика", А6.</t>
  </si>
  <si>
    <t>68293</t>
  </si>
  <si>
    <t>С2603-11</t>
  </si>
  <si>
    <t>Набор д/творчества  МОЗАИКА гелевая А6 "Енот"</t>
  </si>
  <si>
    <t>4680032644081</t>
  </si>
  <si>
    <t>Набор для детского творчества "Гелевая мозаика" понравится детям от 4-х лет. На цветной картонной основе  числами показаны места куда необходимо приклеить полупрозрачные гелевые элементы. Элементы имеют клеевой слой, поэтому вы обойдетесь без клея и ножни</t>
  </si>
  <si>
    <t>68294</t>
  </si>
  <si>
    <t>С2603-12</t>
  </si>
  <si>
    <t>Набор д/творчества  МОЗАИКА гелевая А6 "Жираф"</t>
  </si>
  <si>
    <t>4680032644098</t>
  </si>
  <si>
    <t>68296</t>
  </si>
  <si>
    <t>С2603-14</t>
  </si>
  <si>
    <t>Набор д/творчества  МОЗАИКА гелевая А6 "Паровозик"</t>
  </si>
  <si>
    <t>4680032644111</t>
  </si>
  <si>
    <t>68297</t>
  </si>
  <si>
    <t>С2603-15</t>
  </si>
  <si>
    <t>Набор д/творчества  МОЗАИКА гелевая А6 "Щенок" 4х72</t>
  </si>
  <si>
    <t>4680032644128</t>
  </si>
  <si>
    <t>С3080</t>
  </si>
  <si>
    <t xml:space="preserve">     Набор для творчества "Мягкая мозаика для маленьких", ПЭТ.</t>
  </si>
  <si>
    <t>80658</t>
  </si>
  <si>
    <t>С3080-10</t>
  </si>
  <si>
    <t>Набор д/творчества МОЗАИКА мягкая д/сам. мал. "Веселые животные" ПЭТ</t>
  </si>
  <si>
    <t>4610121814231</t>
  </si>
  <si>
    <t>Набор для детского творчества "Мягкая мозаика для самых маленьких" понравится детям и взрослым. Он состоит из цветного рисунка на картоне и элементов  из мягкого пластика разного цвета и формы, которые имеют клеевой слой. На рисунке контуром выделены мест</t>
  </si>
  <si>
    <t>80659</t>
  </si>
  <si>
    <t>С3080-11</t>
  </si>
  <si>
    <t>Набор д/творчества МОЗАИКА мягкая д/сам. мал. "Ежик под дождем" ПЭТ</t>
  </si>
  <si>
    <t>4610121814248</t>
  </si>
  <si>
    <t>65711</t>
  </si>
  <si>
    <t>С3080-04</t>
  </si>
  <si>
    <t>Набор д/творчества МОЗАИКА мягкая д/сам. мал. "Замок" ПЭТ</t>
  </si>
  <si>
    <t>4630017117482-04</t>
  </si>
  <si>
    <t>Набор для детского творчества "Мягкая мозаика для самых маленьких"  понравится детям от 3-х лет. На цветной картонной основе   контуром показаны места, куда необходимо приклеить  элементы мозаики. Элементы из мягкого пластика разного цвета и формы имеют к</t>
  </si>
  <si>
    <t>69337</t>
  </si>
  <si>
    <t>С3080-06</t>
  </si>
  <si>
    <t>Набор д/творчества МОЗАИКА мягкая д/сам. мал. "Коралловые рыбки" ПЭТ</t>
  </si>
  <si>
    <t>4680032643800</t>
  </si>
  <si>
    <t>80661</t>
  </si>
  <si>
    <t>С3080-13</t>
  </si>
  <si>
    <t>Набор д/творчества МОЗАИКА мягкая д/сам. мал. "На прогулке" ПЭТ</t>
  </si>
  <si>
    <t>4610121814262</t>
  </si>
  <si>
    <t>80660</t>
  </si>
  <si>
    <t>С3080-12</t>
  </si>
  <si>
    <t>Набор д/творчества МОЗАИКА мягкая д/сам. мал. "Робот" ПЭТ</t>
  </si>
  <si>
    <t>4610121814255</t>
  </si>
  <si>
    <t>80657</t>
  </si>
  <si>
    <t>С3080-09</t>
  </si>
  <si>
    <t>Набор д/творчества МОЗАИКА мягкая д/сам. мал. "Цветной паровозик" ПЭТ</t>
  </si>
  <si>
    <t>4610121814224</t>
  </si>
  <si>
    <t>С3081</t>
  </si>
  <si>
    <t xml:space="preserve">     Набор для творчества "Мозаика  из страз", ПЭТ.</t>
  </si>
  <si>
    <t>77178</t>
  </si>
  <si>
    <t>С3081-12</t>
  </si>
  <si>
    <t>Набор д/творчества  МОЗАИКА из страз самокл. "Веселый осьминог"</t>
  </si>
  <si>
    <t>4630097994775</t>
  </si>
  <si>
    <t>Набор для детского творчества "Мозаика из страз" будет интересен для детей от 3-х лет. Он состоит из цветного рисунка на картоне и объемных голографических наклеек  разного цвета и формы. Наклейки выполнены в форме звездочек, сердечек, кружочков, квадрати</t>
  </si>
  <si>
    <t>80528</t>
  </si>
  <si>
    <t>С3081-14</t>
  </si>
  <si>
    <t>Набор д/творчества  МОЗАИКА из страз самокл. "Веселый попугай"</t>
  </si>
  <si>
    <t>4610121812718</t>
  </si>
  <si>
    <t>80529</t>
  </si>
  <si>
    <t>С3081-15</t>
  </si>
  <si>
    <t>Набор д/творчества  МОЗАИКА из страз самокл. "Ночные страшилки "</t>
  </si>
  <si>
    <t>4610121812725</t>
  </si>
  <si>
    <t>76146</t>
  </si>
  <si>
    <t>С3081-10</t>
  </si>
  <si>
    <t>Набор д/творчества  МОЗАИКА из страз самокл. "Панда"</t>
  </si>
  <si>
    <t>4630072225955</t>
  </si>
  <si>
    <t>77177</t>
  </si>
  <si>
    <t>С3081-13</t>
  </si>
  <si>
    <t>Набор д/творчества  МОЗАИКА из страз самокл. "Первое выступление"</t>
  </si>
  <si>
    <t>4630097994782</t>
  </si>
  <si>
    <t>76147</t>
  </si>
  <si>
    <t>С3081-11</t>
  </si>
  <si>
    <t>Набор д/творчества  МОЗАИКА из страз самокл. "Пожарная машина"</t>
  </si>
  <si>
    <t>4630072225962</t>
  </si>
  <si>
    <t>80530</t>
  </si>
  <si>
    <t>С3081-16</t>
  </si>
  <si>
    <t>Набор д/творчества  МОЗАИКА из страз самокл. "Пушистые акробаты"</t>
  </si>
  <si>
    <t>4610121812732</t>
  </si>
  <si>
    <t>80532</t>
  </si>
  <si>
    <t>С3081-18</t>
  </si>
  <si>
    <t>Набор д/творчества  МОЗАИКА из страз самокл. "Тигренок на коньках"</t>
  </si>
  <si>
    <t>4610121812756</t>
  </si>
  <si>
    <t>ЦВЕТНОЙ МЯГКИЙ ПЛАСТИК EVA</t>
  </si>
  <si>
    <t>С1908</t>
  </si>
  <si>
    <t xml:space="preserve">     Цветной мягкий пластик самоклеящейся А4, 4 листа, 4 цвета.</t>
  </si>
  <si>
    <t>81479</t>
  </si>
  <si>
    <t>С1908-04</t>
  </si>
  <si>
    <t>Цветной мягкий самоклеящ. пластик А4, 4цв. "Домик"</t>
  </si>
  <si>
    <t>4610121828788</t>
  </si>
  <si>
    <t>Цветной мягкий пластик самоклеящийся 4 листа, 4 цвета, ТМ Апплика. Размер листов 200 х 280 мм, толщина 1 мм. Цветной мягкий пластик -  пластичный полимер (EVA foam), который используется в различных видах творчества. Он хорошо режется ножницами, клеется к</t>
  </si>
  <si>
    <t>С2926</t>
  </si>
  <si>
    <t xml:space="preserve">     Фоамиран 500 х 700 мм, толщина 0.7 мм, ПЭТ</t>
  </si>
  <si>
    <t>66212</t>
  </si>
  <si>
    <t>С2926-05</t>
  </si>
  <si>
    <t>Фоамиран 500х700 мм Белый, 0,7 мм, ПЭТ</t>
  </si>
  <si>
    <t>4680032640052</t>
  </si>
  <si>
    <t>Фоамиран 1 лист, 1 цвет, ТМ Апплика. Размер листа 500 х 700 мм, толщина 0.7 мм. Фоамиран - мягкий пластичный полимер (EVA foam), который используется в различных видах творчества. Он хорошо режется ножницами, клеется клеем ПВА, при легком нагревании стано</t>
  </si>
  <si>
    <t>66208</t>
  </si>
  <si>
    <t>С2926-01</t>
  </si>
  <si>
    <t>Фоамиран 500х700 мм Голубой, 0,7 мм ПЭТ</t>
  </si>
  <si>
    <t>4680032640014</t>
  </si>
  <si>
    <t>66211</t>
  </si>
  <si>
    <t>С2926-04</t>
  </si>
  <si>
    <t>Фоамиран 500х700 мм Желтый, 0,7 мм ПЭТ</t>
  </si>
  <si>
    <t>4680032640045</t>
  </si>
  <si>
    <t>66210</t>
  </si>
  <si>
    <t>С2926-03</t>
  </si>
  <si>
    <t>Фоамиран 500х700 мм Красный, 0,7 мм ПЭТ</t>
  </si>
  <si>
    <t>4680032640038</t>
  </si>
  <si>
    <t>74507</t>
  </si>
  <si>
    <t>С2926-09</t>
  </si>
  <si>
    <t>Фоамиран 500х700 мм Персиковый, 0,7 мм ПЭТ</t>
  </si>
  <si>
    <t>4630056996796</t>
  </si>
  <si>
    <t>74505</t>
  </si>
  <si>
    <t>С2926-07</t>
  </si>
  <si>
    <t>Фоамиран 500х700 мм Розовый, 0,7 мм ПЭТ</t>
  </si>
  <si>
    <t>4630056996772</t>
  </si>
  <si>
    <t>74508</t>
  </si>
  <si>
    <t>С2926-10</t>
  </si>
  <si>
    <t>Фоамиран 500х700 мм Сиреневый, 0,7 мм ПЭТ</t>
  </si>
  <si>
    <t>4630056996802</t>
  </si>
  <si>
    <t>74506</t>
  </si>
  <si>
    <t>С2926-08</t>
  </si>
  <si>
    <t>Фоамиран 500х700 мм Фисташковый, 0,7 мм ПЭТ</t>
  </si>
  <si>
    <t>4630056996789</t>
  </si>
  <si>
    <t>С3541</t>
  </si>
  <si>
    <t xml:space="preserve">     Цветной мягкий пластик с блестками, А4, 4 листа, 4 цвета, ПЭТ.</t>
  </si>
  <si>
    <t>76119</t>
  </si>
  <si>
    <t>С3541-01</t>
  </si>
  <si>
    <t>Пластик цветной мягкий с блестками А4, 4цв. ПЭТ</t>
  </si>
  <si>
    <t>4630072226938</t>
  </si>
  <si>
    <t>Цветной мягкий пластик с блестками, 4 листа, 4 цвета. Размер листов 200 х 280 мм, толщина 2 мм. Цветной мягкий пластик -  пластичный полимер (EVA foam), который используется в различных видах творчества. Он хорошо режется ножницами, клеится клеем ПВА, при</t>
  </si>
  <si>
    <t>С3540</t>
  </si>
  <si>
    <t xml:space="preserve">     Пластик цветной мягкий фольгинир. А4, 4цв. ПЭТ</t>
  </si>
  <si>
    <t>76117</t>
  </si>
  <si>
    <t>С3540-01</t>
  </si>
  <si>
    <t>Пластик цветной мягкий фольгинир. А4, 4цв. ПЭТ</t>
  </si>
  <si>
    <t>4630072226921</t>
  </si>
  <si>
    <t xml:space="preserve">Цветной мягкий пластик с фольгой, фоамиран фольгинированный, цветная пористая резина с фольгой,  толщина 2 мм, размер листа 200 х 280 мм, 4 листа 4 цвета. Материал для детских поделок, рукоделия и творчества. Вспененный полимер на одну из сторон которого </t>
  </si>
  <si>
    <t>ЦВЕТНОЙ ФЕТР</t>
  </si>
  <si>
    <t>С2541</t>
  </si>
  <si>
    <t xml:space="preserve">     Цветной фетр А4, 4 листа, 4 цвета, ПЭТ.</t>
  </si>
  <si>
    <t>80641</t>
  </si>
  <si>
    <t>С2541-05</t>
  </si>
  <si>
    <t>Фетр цветной  А4, 4л., 4цв. ПЭТ</t>
  </si>
  <si>
    <t>4610121815351</t>
  </si>
  <si>
    <t>Цветной фетр 4 листа, 4 цвета, ТМ Апплика. Размер  200 х 280 мм, толщина 1 мм. Цветной фетр - мягкий нетканный синтетический материал, который используется в различных видах творчества. Он хорошо режется ножницами, клеется клеем ПВА, по нему можно рисоват</t>
  </si>
  <si>
    <t>С2928</t>
  </si>
  <si>
    <t xml:space="preserve">     Цветной фетр 500 х 700 мм, толщина 1 мм, ПЭТ.</t>
  </si>
  <si>
    <t>74509</t>
  </si>
  <si>
    <t>С2928-07</t>
  </si>
  <si>
    <t>Фетр 500х700 мм Бежевый, 1 мм ПЭТ</t>
  </si>
  <si>
    <t>4630056996895</t>
  </si>
  <si>
    <t>Цветной фетр 1 лист, 1 цвет, ТМ Апплика. Размер листа 500 х 700 мм, толщина 1 мм. Цветной фетр - мягкий нетканный синтетический материал, который используется в различных видах творчества. Он хорошо режется ножницами, клеется клеем ПВА, по нему можно рисо</t>
  </si>
  <si>
    <t>66220</t>
  </si>
  <si>
    <t>С2928-01</t>
  </si>
  <si>
    <t>Фетр 500х700 мм Голубой, 1 мм ПЭТ</t>
  </si>
  <si>
    <t>4680032640083</t>
  </si>
  <si>
    <t>66223</t>
  </si>
  <si>
    <t>С2928-04</t>
  </si>
  <si>
    <t>Фетр 500х700 мм Желтый, 1 мм ПЭТ</t>
  </si>
  <si>
    <t>4680032640113</t>
  </si>
  <si>
    <t>66221</t>
  </si>
  <si>
    <t>С2928-02</t>
  </si>
  <si>
    <t>Фетр 500х700 мм Зеленый, 1 мм ПЭТ</t>
  </si>
  <si>
    <t>4680032640090</t>
  </si>
  <si>
    <t>74511</t>
  </si>
  <si>
    <t>С2928-09</t>
  </si>
  <si>
    <t>Фетр 500х700 мм Коралловый, 1 мм ПЭТ</t>
  </si>
  <si>
    <t>4630056996918</t>
  </si>
  <si>
    <t>66222</t>
  </si>
  <si>
    <t>С2928-03</t>
  </si>
  <si>
    <t>Фетр 500х700 мм Красный, 1 мм ПЭТ</t>
  </si>
  <si>
    <t>4680032640106</t>
  </si>
  <si>
    <t>74510</t>
  </si>
  <si>
    <t>С2928-08</t>
  </si>
  <si>
    <t>Фетр 500х700 мм Сиреневый, 1 мм ПЭТ</t>
  </si>
  <si>
    <t>4630056996901</t>
  </si>
  <si>
    <t>66224</t>
  </si>
  <si>
    <t>С2928-05</t>
  </si>
  <si>
    <t>Фетр 500х700 мм Фиолетовый, 1 мм ПЭТ</t>
  </si>
  <si>
    <t>4680032640120</t>
  </si>
  <si>
    <t>С3520</t>
  </si>
  <si>
    <t xml:space="preserve">     Цветной фетр с тиснением фольгой  А4, 4 листа, 4 цвета.</t>
  </si>
  <si>
    <t>80722</t>
  </si>
  <si>
    <t>С3520-05</t>
  </si>
  <si>
    <t>Фетр цветной с печатью фольгой 4л., 4цв. в ПЭТ упаковке "Ассорти №5"</t>
  </si>
  <si>
    <t>4610121815603</t>
  </si>
  <si>
    <t>Цветной фетр с тиснением фольгой 4 листа, 4 цвета, ТМ Апплика. Размер  200 х 280 мм, толщина 1 мм. В ассортименте 2 вида наборов, в которых представлены комбинации разных цветов и рисунков. Цветной фетр - мягкий нетканный синтетический материал, который и</t>
  </si>
  <si>
    <t>НОЖНИЦЫ_</t>
  </si>
  <si>
    <t>С0442</t>
  </si>
  <si>
    <t xml:space="preserve">     Ножницы 130 мм., ручки  с пластиковыми вставками.</t>
  </si>
  <si>
    <t>45289</t>
  </si>
  <si>
    <t>Ножницы "АппликА" 130 мм., ручки с пласт. вставками (240)</t>
  </si>
  <si>
    <t>4660013110576</t>
  </si>
  <si>
    <t>Ножницы с пластиковыми вставками ТМ "Апплика" Длина ножниц 130 мм. Прямые ножницы  с лезвиями из высокопрочной нержавеющей стали, длиной 50 мм. Пластиковые ручки  ножниц обеспечивают удобство руке. Кольца имеют пластиковые вставки для избежания скольжения</t>
  </si>
  <si>
    <t>С0516</t>
  </si>
  <si>
    <t xml:space="preserve">     Ножницы 130 мм., ручки  с резиновыми вставками.</t>
  </si>
  <si>
    <t>45316</t>
  </si>
  <si>
    <t>Ножницы "АппликА" 135 мм. ручки с резин. вставками (240)</t>
  </si>
  <si>
    <t>4660013110606</t>
  </si>
  <si>
    <t>Ножницы с резиновыми вставками в ручки ТМ "Апплика" Длина ножниц 135 мм. Прямые ножницы  с лезвиями из высокопрочной нержавеющей стали, длиной 50 мм. Пластиковые ручки  ножниц обеспечивают удобство руке. Кольца имеют резиновые вставки для избежания скольж</t>
  </si>
  <si>
    <t>НАКЛЕЙКИ</t>
  </si>
  <si>
    <t>С3363</t>
  </si>
  <si>
    <t xml:space="preserve">     Наклейки универсальные, цветные.</t>
  </si>
  <si>
    <t>82181</t>
  </si>
  <si>
    <t>С8991-01</t>
  </si>
  <si>
    <t>Наклейки цветные 14*14см,16шт/1лист в наборе ПЭТ</t>
  </si>
  <si>
    <t>4610121831016</t>
  </si>
  <si>
    <t>Наклейки универсальные для подписи, 12 шт., прямоугольные, размер одной наклейки 88 х 55 мм. В наборе - 3 листа по 4 наклейки, размер листа - 120 х 180 мм. Материал наклейки - бумага с клеевым слоем. Упаковка - ПЭТ-пакет с европодвесом.</t>
  </si>
  <si>
    <t>82180</t>
  </si>
  <si>
    <t>С8990-01</t>
  </si>
  <si>
    <t>Наклейки цветные 18*13см, 8шт/1лист в наборе ПЭТ</t>
  </si>
  <si>
    <t>4610121831009</t>
  </si>
  <si>
    <t>70704</t>
  </si>
  <si>
    <t>Наклейки цветные универсальные 12шт.</t>
  </si>
  <si>
    <t>4680032649635</t>
  </si>
  <si>
    <t>Наклейки поощрительные для школы и детского сада, 36 шт., рисунок - звездочки, диаметр одной наклейки 35 мм. В наборе - 3 листа по 12 наклеек, размер листа - 150 х 150 мм. Материал наклейки - бумага с клеевым слоем. Упаковка - ПЭТ-пакет с европодвесом.</t>
  </si>
  <si>
    <t>С3365</t>
  </si>
  <si>
    <t xml:space="preserve">     Наклейки поощрительные для детского сада и начальной школы, Животные.</t>
  </si>
  <si>
    <t>70705</t>
  </si>
  <si>
    <t>С3366</t>
  </si>
  <si>
    <t>Наклейки поощрительные для школы и детского сада 36 шт. Смайлики</t>
  </si>
  <si>
    <t>4680032649666</t>
  </si>
  <si>
    <t>70706</t>
  </si>
  <si>
    <t>Наклейки поощрительные для школы и детского сада 36 шт.</t>
  </si>
  <si>
    <t>4680032649659</t>
  </si>
  <si>
    <t>ТУРЦИЯ</t>
  </si>
  <si>
    <t>С5721</t>
  </si>
  <si>
    <t xml:space="preserve">     Подарочный пакет кл. клапан. РР 25 х 32., микс Апплика</t>
  </si>
  <si>
    <t>75516</t>
  </si>
  <si>
    <t>Подарочный пакет кл. клап. РР 25*32 микс Апплика</t>
  </si>
  <si>
    <t>4630005647830</t>
  </si>
  <si>
    <t>Подарочный пакет кл. клапан. РР 25 х 32., микс Апплика</t>
  </si>
  <si>
    <t xml:space="preserve"> на 14.11.2022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</si>
</sst>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.0&quot;*&quot;"/>
  </numFmts>
  <fonts count="41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" fillId="34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1" fillId="35" borderId="16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164" fontId="0" fillId="0" borderId="18" xfId="0" applyNumberFormat="1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1" fontId="0" fillId="0" borderId="18" xfId="0" applyNumberFormat="1" applyFont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1" fontId="0" fillId="33" borderId="17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164" fontId="0" fillId="33" borderId="18" xfId="0" applyNumberFormat="1" applyFont="1" applyFill="1" applyBorder="1" applyAlignment="1">
      <alignment horizontal="right" vertical="center"/>
    </xf>
    <xf numFmtId="2" fontId="0" fillId="33" borderId="18" xfId="0" applyNumberFormat="1" applyFont="1" applyFill="1" applyBorder="1" applyAlignment="1">
      <alignment horizontal="right" vertical="center"/>
    </xf>
    <xf numFmtId="1" fontId="0" fillId="33" borderId="18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65" fontId="5" fillId="0" borderId="18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left" wrapText="1"/>
    </xf>
    <xf numFmtId="0" fontId="1" fillId="35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07"/>
  <sheetViews>
    <sheetView tabSelected="1" zoomScalePageLayoutView="0" workbookViewId="0" topLeftCell="A1">
      <selection activeCell="I2" sqref="I2"/>
    </sheetView>
  </sheetViews>
  <sheetFormatPr defaultColWidth="9.33203125" defaultRowHeight="34.5" customHeight="1"/>
  <cols>
    <col min="2" max="2" width="5.16015625" style="0" customWidth="1"/>
    <col min="3" max="4" width="11.5" style="0" customWidth="1"/>
    <col min="5" max="5" width="29" style="44" customWidth="1"/>
    <col min="6" max="6" width="17.33203125" style="0" customWidth="1"/>
    <col min="7" max="7" width="8.16015625" style="0" customWidth="1"/>
    <col min="8" max="8" width="18.66015625" style="0" customWidth="1"/>
    <col min="9" max="9" width="17.66015625" style="0" customWidth="1"/>
    <col min="10" max="10" width="21.5" style="0" customWidth="1"/>
    <col min="11" max="11" width="5.66015625" style="0" customWidth="1"/>
    <col min="12" max="12" width="8.33203125" style="0" customWidth="1"/>
    <col min="15" max="15" width="11.83203125" style="0" customWidth="1"/>
  </cols>
  <sheetData>
    <row r="1" spans="3:9" ht="34.5" customHeight="1" thickBot="1">
      <c r="C1" s="1" t="s">
        <v>0</v>
      </c>
      <c r="H1" s="2" t="s">
        <v>1</v>
      </c>
      <c r="I1" s="3" t="s">
        <v>4966</v>
      </c>
    </row>
    <row r="2" spans="1:15" s="12" customFormat="1" ht="34.5" customHeight="1" thickBot="1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7" t="s">
        <v>9</v>
      </c>
      <c r="I2" s="8" t="s">
        <v>10</v>
      </c>
      <c r="J2" s="6" t="s">
        <v>11</v>
      </c>
      <c r="K2" s="9" t="s">
        <v>12</v>
      </c>
      <c r="L2" s="10" t="s">
        <v>13</v>
      </c>
      <c r="M2" s="11" t="s">
        <v>14</v>
      </c>
      <c r="N2" s="11" t="s">
        <v>15</v>
      </c>
      <c r="O2" s="11" t="s">
        <v>16</v>
      </c>
    </row>
    <row r="3" spans="1:15" ht="34.5" customHeight="1" thickBot="1">
      <c r="A3" s="13"/>
      <c r="B3" s="14"/>
      <c r="C3" s="15"/>
      <c r="D3" s="15" t="s">
        <v>17</v>
      </c>
      <c r="E3" s="45" t="s">
        <v>18</v>
      </c>
      <c r="F3" s="17"/>
      <c r="G3" s="17"/>
      <c r="H3" s="17"/>
      <c r="I3" s="17"/>
      <c r="J3" s="16"/>
      <c r="K3" s="17"/>
      <c r="L3" s="17"/>
      <c r="M3" s="17"/>
      <c r="N3" s="17"/>
      <c r="O3" s="17"/>
    </row>
    <row r="4" spans="1:15" ht="34.5" customHeight="1" thickBot="1">
      <c r="A4" s="13"/>
      <c r="B4" s="14"/>
      <c r="C4" s="15"/>
      <c r="D4" s="15" t="s">
        <v>17</v>
      </c>
      <c r="E4" s="45" t="s">
        <v>19</v>
      </c>
      <c r="F4" s="17"/>
      <c r="G4" s="17"/>
      <c r="H4" s="17"/>
      <c r="I4" s="17"/>
      <c r="J4" s="16"/>
      <c r="K4" s="17"/>
      <c r="L4" s="17"/>
      <c r="M4" s="17"/>
      <c r="N4" s="17"/>
      <c r="O4" s="17"/>
    </row>
    <row r="5" spans="1:13" ht="34.5" customHeight="1">
      <c r="A5" s="18"/>
      <c r="B5" s="19"/>
      <c r="C5" s="20"/>
      <c r="D5" s="20" t="s">
        <v>20</v>
      </c>
      <c r="E5" s="46" t="s">
        <v>21</v>
      </c>
      <c r="F5" s="22"/>
      <c r="G5" s="22"/>
      <c r="H5" s="22"/>
      <c r="I5" s="22"/>
      <c r="J5" s="21"/>
      <c r="K5" s="22"/>
      <c r="L5" s="22"/>
      <c r="M5" s="22"/>
    </row>
    <row r="6" spans="1:15" ht="34.5" customHeight="1" thickBot="1">
      <c r="A6" s="23" t="s">
        <v>25</v>
      </c>
      <c r="B6" s="24" t="s">
        <v>22</v>
      </c>
      <c r="C6" s="25" t="str">
        <f>HYPERLINK("https://kts-pro.ru/images/tovar/C0224-51.jpg")</f>
        <v>https://kts-pro.ru/images/tovar/C0224-51.jpg</v>
      </c>
      <c r="D6" s="25" t="s">
        <v>26</v>
      </c>
      <c r="E6" s="28" t="s">
        <v>27</v>
      </c>
      <c r="F6" s="23" t="s">
        <v>28</v>
      </c>
      <c r="G6" s="23" t="s">
        <v>23</v>
      </c>
      <c r="H6" s="26">
        <v>50</v>
      </c>
      <c r="I6" s="27" t="s">
        <v>22</v>
      </c>
      <c r="J6" s="28" t="s">
        <v>24</v>
      </c>
      <c r="K6" s="29">
        <v>10</v>
      </c>
      <c r="L6" s="30">
        <v>58.14</v>
      </c>
      <c r="M6" s="31"/>
      <c r="N6" s="32">
        <v>4293</v>
      </c>
      <c r="O6" s="32">
        <v>0</v>
      </c>
    </row>
    <row r="7" spans="1:13" ht="34.5" customHeight="1">
      <c r="A7" s="18"/>
      <c r="B7" s="19"/>
      <c r="C7" s="20"/>
      <c r="D7" s="20" t="s">
        <v>29</v>
      </c>
      <c r="E7" s="46" t="s">
        <v>30</v>
      </c>
      <c r="F7" s="22"/>
      <c r="G7" s="22"/>
      <c r="H7" s="22"/>
      <c r="I7" s="22"/>
      <c r="J7" s="21"/>
      <c r="K7" s="22"/>
      <c r="L7" s="22"/>
      <c r="M7" s="22"/>
    </row>
    <row r="8" spans="1:15" ht="34.5" customHeight="1" thickBot="1">
      <c r="A8" s="23" t="s">
        <v>32</v>
      </c>
      <c r="B8" s="24" t="s">
        <v>22</v>
      </c>
      <c r="C8" s="25" t="str">
        <f>HYPERLINK("https://kts-pro.ru/images/tovar/C0225-75.jpg")</f>
        <v>https://kts-pro.ru/images/tovar/C0225-75.jpg</v>
      </c>
      <c r="D8" s="25" t="s">
        <v>33</v>
      </c>
      <c r="E8" s="28" t="s">
        <v>34</v>
      </c>
      <c r="F8" s="23" t="s">
        <v>35</v>
      </c>
      <c r="G8" s="23" t="s">
        <v>23</v>
      </c>
      <c r="H8" s="26">
        <v>30</v>
      </c>
      <c r="I8" s="27" t="s">
        <v>22</v>
      </c>
      <c r="J8" s="28" t="s">
        <v>31</v>
      </c>
      <c r="K8" s="29">
        <v>10</v>
      </c>
      <c r="L8" s="30">
        <v>88.4</v>
      </c>
      <c r="M8" s="31"/>
      <c r="N8" s="32">
        <v>4643</v>
      </c>
      <c r="O8" s="32">
        <v>210</v>
      </c>
    </row>
    <row r="9" spans="1:13" ht="34.5" customHeight="1">
      <c r="A9" s="18"/>
      <c r="B9" s="19"/>
      <c r="C9" s="20"/>
      <c r="D9" s="20" t="s">
        <v>36</v>
      </c>
      <c r="E9" s="46" t="s">
        <v>37</v>
      </c>
      <c r="F9" s="22"/>
      <c r="G9" s="22"/>
      <c r="H9" s="22"/>
      <c r="I9" s="22"/>
      <c r="J9" s="21"/>
      <c r="K9" s="22"/>
      <c r="L9" s="22"/>
      <c r="M9" s="22"/>
    </row>
    <row r="10" spans="1:15" ht="34.5" customHeight="1" thickBot="1">
      <c r="A10" s="23" t="s">
        <v>39</v>
      </c>
      <c r="B10" s="24" t="s">
        <v>22</v>
      </c>
      <c r="C10" s="25" t="str">
        <f>HYPERLINK("https://kts-pro.ru/images/tovar/C0269-49.jpg")</f>
        <v>https://kts-pro.ru/images/tovar/C0269-49.jpg</v>
      </c>
      <c r="D10" s="25" t="s">
        <v>40</v>
      </c>
      <c r="E10" s="28" t="s">
        <v>41</v>
      </c>
      <c r="F10" s="23" t="s">
        <v>42</v>
      </c>
      <c r="G10" s="23" t="s">
        <v>23</v>
      </c>
      <c r="H10" s="26">
        <v>30</v>
      </c>
      <c r="I10" s="27" t="s">
        <v>22</v>
      </c>
      <c r="J10" s="28" t="s">
        <v>38</v>
      </c>
      <c r="K10" s="29">
        <v>10</v>
      </c>
      <c r="L10" s="30">
        <v>96.49</v>
      </c>
      <c r="M10" s="31"/>
      <c r="N10" s="32">
        <v>966</v>
      </c>
      <c r="O10" s="32">
        <v>0</v>
      </c>
    </row>
    <row r="11" spans="1:13" ht="34.5" customHeight="1">
      <c r="A11" s="18"/>
      <c r="B11" s="19"/>
      <c r="C11" s="20"/>
      <c r="D11" s="20" t="s">
        <v>43</v>
      </c>
      <c r="E11" s="46" t="s">
        <v>44</v>
      </c>
      <c r="F11" s="22"/>
      <c r="G11" s="22"/>
      <c r="H11" s="22"/>
      <c r="I11" s="22"/>
      <c r="J11" s="21"/>
      <c r="K11" s="22"/>
      <c r="L11" s="22"/>
      <c r="M11" s="22"/>
    </row>
    <row r="12" spans="1:15" ht="34.5" customHeight="1">
      <c r="A12" s="23" t="s">
        <v>46</v>
      </c>
      <c r="B12" s="24" t="s">
        <v>22</v>
      </c>
      <c r="C12" s="25" t="str">
        <f>HYPERLINK("https://kts-pro.ru/images/tovar/C0680-48.jpg")</f>
        <v>https://kts-pro.ru/images/tovar/C0680-48.jpg</v>
      </c>
      <c r="D12" s="25" t="s">
        <v>47</v>
      </c>
      <c r="E12" s="28" t="s">
        <v>48</v>
      </c>
      <c r="F12" s="23" t="s">
        <v>49</v>
      </c>
      <c r="G12" s="23" t="s">
        <v>23</v>
      </c>
      <c r="H12" s="26">
        <v>40</v>
      </c>
      <c r="I12" s="27" t="s">
        <v>22</v>
      </c>
      <c r="J12" s="28" t="s">
        <v>45</v>
      </c>
      <c r="K12" s="29">
        <v>10</v>
      </c>
      <c r="L12" s="30">
        <v>79.25</v>
      </c>
      <c r="M12" s="31"/>
      <c r="N12" s="32">
        <v>3150</v>
      </c>
      <c r="O12" s="32">
        <v>280</v>
      </c>
    </row>
    <row r="13" spans="1:15" ht="34.5" customHeight="1">
      <c r="A13" s="23" t="s">
        <v>50</v>
      </c>
      <c r="B13" s="24" t="s">
        <v>22</v>
      </c>
      <c r="C13" s="25" t="str">
        <f>HYPERLINK("https://kts-pro.ru/images/tovar/C0680-54.jpg")</f>
        <v>https://kts-pro.ru/images/tovar/C0680-54.jpg</v>
      </c>
      <c r="D13" s="25" t="s">
        <v>51</v>
      </c>
      <c r="E13" s="28" t="s">
        <v>52</v>
      </c>
      <c r="F13" s="23" t="s">
        <v>53</v>
      </c>
      <c r="G13" s="23" t="s">
        <v>23</v>
      </c>
      <c r="H13" s="26">
        <v>40</v>
      </c>
      <c r="I13" s="27" t="s">
        <v>22</v>
      </c>
      <c r="J13" s="28" t="s">
        <v>45</v>
      </c>
      <c r="K13" s="29">
        <v>10</v>
      </c>
      <c r="L13" s="30">
        <v>87.97</v>
      </c>
      <c r="M13" s="31"/>
      <c r="N13" s="32">
        <v>6195</v>
      </c>
      <c r="O13" s="32">
        <v>2080</v>
      </c>
    </row>
    <row r="14" spans="1:15" ht="34.5" customHeight="1" thickBot="1">
      <c r="A14" s="23" t="s">
        <v>54</v>
      </c>
      <c r="B14" s="24" t="s">
        <v>22</v>
      </c>
      <c r="C14" s="25" t="str">
        <f>HYPERLINK("https://kts-pro.ru/images/tovar/C0680-49.jpg")</f>
        <v>https://kts-pro.ru/images/tovar/C0680-49.jpg</v>
      </c>
      <c r="D14" s="25" t="s">
        <v>55</v>
      </c>
      <c r="E14" s="28" t="s">
        <v>56</v>
      </c>
      <c r="F14" s="23" t="s">
        <v>57</v>
      </c>
      <c r="G14" s="23" t="s">
        <v>23</v>
      </c>
      <c r="H14" s="26">
        <v>40</v>
      </c>
      <c r="I14" s="27" t="s">
        <v>22</v>
      </c>
      <c r="J14" s="28" t="s">
        <v>45</v>
      </c>
      <c r="K14" s="29">
        <v>10</v>
      </c>
      <c r="L14" s="30">
        <v>79.25</v>
      </c>
      <c r="M14" s="31"/>
      <c r="N14" s="32">
        <v>4632</v>
      </c>
      <c r="O14" s="32">
        <v>40</v>
      </c>
    </row>
    <row r="15" spans="1:13" ht="34.5" customHeight="1">
      <c r="A15" s="18"/>
      <c r="B15" s="19"/>
      <c r="C15" s="20"/>
      <c r="D15" s="20" t="s">
        <v>58</v>
      </c>
      <c r="E15" s="46" t="s">
        <v>59</v>
      </c>
      <c r="F15" s="22"/>
      <c r="G15" s="22"/>
      <c r="H15" s="22"/>
      <c r="I15" s="22"/>
      <c r="J15" s="21"/>
      <c r="K15" s="22"/>
      <c r="L15" s="22"/>
      <c r="M15" s="22"/>
    </row>
    <row r="16" spans="1:15" ht="34.5" customHeight="1">
      <c r="A16" s="23" t="s">
        <v>60</v>
      </c>
      <c r="B16" s="24" t="s">
        <v>22</v>
      </c>
      <c r="C16" s="25" t="str">
        <f>HYPERLINK("https://kts-pro.ru/images/tovar/C0526-45.jpg")</f>
        <v>https://kts-pro.ru/images/tovar/C0526-45.jpg</v>
      </c>
      <c r="D16" s="25" t="s">
        <v>61</v>
      </c>
      <c r="E16" s="28" t="s">
        <v>62</v>
      </c>
      <c r="F16" s="23" t="s">
        <v>63</v>
      </c>
      <c r="G16" s="23" t="s">
        <v>23</v>
      </c>
      <c r="H16" s="26">
        <v>50</v>
      </c>
      <c r="I16" s="27" t="s">
        <v>22</v>
      </c>
      <c r="J16" s="28" t="s">
        <v>64</v>
      </c>
      <c r="K16" s="29">
        <v>10</v>
      </c>
      <c r="L16" s="30">
        <v>69.8</v>
      </c>
      <c r="M16" s="31"/>
      <c r="N16" s="32">
        <v>3643</v>
      </c>
      <c r="O16" s="32">
        <v>0</v>
      </c>
    </row>
    <row r="17" spans="1:15" ht="34.5" customHeight="1" thickBot="1">
      <c r="A17" s="23" t="s">
        <v>65</v>
      </c>
      <c r="B17" s="24" t="s">
        <v>22</v>
      </c>
      <c r="C17" s="25" t="str">
        <f>HYPERLINK("https://kts-pro.ru/images/tovar/C0526-46.jpg")</f>
        <v>https://kts-pro.ru/images/tovar/C0526-46.jpg</v>
      </c>
      <c r="D17" s="25" t="s">
        <v>66</v>
      </c>
      <c r="E17" s="28" t="s">
        <v>67</v>
      </c>
      <c r="F17" s="23" t="s">
        <v>68</v>
      </c>
      <c r="G17" s="23" t="s">
        <v>23</v>
      </c>
      <c r="H17" s="26">
        <v>50</v>
      </c>
      <c r="I17" s="27" t="s">
        <v>22</v>
      </c>
      <c r="J17" s="28" t="s">
        <v>64</v>
      </c>
      <c r="K17" s="29">
        <v>10</v>
      </c>
      <c r="L17" s="30">
        <v>69.8</v>
      </c>
      <c r="M17" s="31"/>
      <c r="N17" s="32">
        <v>4337</v>
      </c>
      <c r="O17" s="32">
        <v>0</v>
      </c>
    </row>
    <row r="18" spans="1:13" ht="34.5" customHeight="1">
      <c r="A18" s="18"/>
      <c r="B18" s="19"/>
      <c r="C18" s="20"/>
      <c r="D18" s="20" t="s">
        <v>69</v>
      </c>
      <c r="E18" s="46" t="s">
        <v>70</v>
      </c>
      <c r="F18" s="22"/>
      <c r="G18" s="22"/>
      <c r="H18" s="22"/>
      <c r="I18" s="22"/>
      <c r="J18" s="21"/>
      <c r="K18" s="22"/>
      <c r="L18" s="22"/>
      <c r="M18" s="22"/>
    </row>
    <row r="19" spans="1:15" ht="34.5" customHeight="1" thickBot="1">
      <c r="A19" s="23" t="s">
        <v>71</v>
      </c>
      <c r="B19" s="24" t="s">
        <v>22</v>
      </c>
      <c r="C19" s="25" t="str">
        <f>HYPERLINK("https://kts-pro.ru/images/tovar/C4586-08.jpg")</f>
        <v>https://kts-pro.ru/images/tovar/C4586-08.jpg</v>
      </c>
      <c r="D19" s="25" t="s">
        <v>72</v>
      </c>
      <c r="E19" s="28" t="s">
        <v>73</v>
      </c>
      <c r="F19" s="23" t="s">
        <v>74</v>
      </c>
      <c r="G19" s="23" t="s">
        <v>23</v>
      </c>
      <c r="H19" s="26">
        <v>40</v>
      </c>
      <c r="I19" s="27" t="s">
        <v>22</v>
      </c>
      <c r="J19" s="28" t="s">
        <v>75</v>
      </c>
      <c r="K19" s="29">
        <v>10</v>
      </c>
      <c r="L19" s="30">
        <v>67.9</v>
      </c>
      <c r="M19" s="31"/>
      <c r="N19" s="32">
        <v>1071</v>
      </c>
      <c r="O19" s="32">
        <v>0</v>
      </c>
    </row>
    <row r="20" spans="1:13" ht="34.5" customHeight="1">
      <c r="A20" s="18"/>
      <c r="B20" s="19"/>
      <c r="C20" s="20"/>
      <c r="D20" s="20" t="s">
        <v>76</v>
      </c>
      <c r="E20" s="46" t="s">
        <v>77</v>
      </c>
      <c r="F20" s="22"/>
      <c r="G20" s="22"/>
      <c r="H20" s="22"/>
      <c r="I20" s="22"/>
      <c r="J20" s="21"/>
      <c r="K20" s="22"/>
      <c r="L20" s="22"/>
      <c r="M20" s="22"/>
    </row>
    <row r="21" spans="1:15" ht="34.5" customHeight="1" thickBot="1">
      <c r="A21" s="23" t="s">
        <v>78</v>
      </c>
      <c r="B21" s="24" t="s">
        <v>22</v>
      </c>
      <c r="C21" s="25" t="str">
        <f>HYPERLINK("http://kts-pro.ru/images/tovar/C3215-02.jpg")</f>
        <v>http://kts-pro.ru/images/tovar/C3215-02.jpg</v>
      </c>
      <c r="D21" s="25" t="s">
        <v>79</v>
      </c>
      <c r="E21" s="28" t="s">
        <v>80</v>
      </c>
      <c r="F21" s="23" t="s">
        <v>81</v>
      </c>
      <c r="G21" s="23" t="s">
        <v>23</v>
      </c>
      <c r="H21" s="26">
        <v>15</v>
      </c>
      <c r="I21" s="27" t="s">
        <v>22</v>
      </c>
      <c r="J21" s="28" t="s">
        <v>82</v>
      </c>
      <c r="K21" s="29">
        <v>10</v>
      </c>
      <c r="L21" s="30">
        <v>119.24</v>
      </c>
      <c r="M21" s="31"/>
      <c r="N21" s="32">
        <v>1614</v>
      </c>
      <c r="O21" s="32">
        <v>15</v>
      </c>
    </row>
    <row r="22" spans="1:13" ht="34.5" customHeight="1">
      <c r="A22" s="18"/>
      <c r="B22" s="19"/>
      <c r="C22" s="20"/>
      <c r="D22" s="20" t="s">
        <v>83</v>
      </c>
      <c r="E22" s="46" t="s">
        <v>84</v>
      </c>
      <c r="F22" s="22"/>
      <c r="G22" s="22"/>
      <c r="H22" s="22"/>
      <c r="I22" s="22"/>
      <c r="J22" s="21"/>
      <c r="K22" s="22"/>
      <c r="L22" s="22"/>
      <c r="M22" s="22"/>
    </row>
    <row r="23" spans="1:15" ht="34.5" customHeight="1" thickBot="1">
      <c r="A23" s="23" t="s">
        <v>86</v>
      </c>
      <c r="B23" s="24" t="s">
        <v>22</v>
      </c>
      <c r="C23" s="25" t="str">
        <f>HYPERLINK("https://kts-pro.ru/images/tovar/C5249-05.jpg")</f>
        <v>https://kts-pro.ru/images/tovar/C5249-05.jpg</v>
      </c>
      <c r="D23" s="25" t="s">
        <v>87</v>
      </c>
      <c r="E23" s="28" t="s">
        <v>88</v>
      </c>
      <c r="F23" s="23" t="s">
        <v>89</v>
      </c>
      <c r="G23" s="23" t="s">
        <v>23</v>
      </c>
      <c r="H23" s="26">
        <v>50</v>
      </c>
      <c r="I23" s="27" t="s">
        <v>22</v>
      </c>
      <c r="J23" s="28" t="s">
        <v>85</v>
      </c>
      <c r="K23" s="29">
        <v>10</v>
      </c>
      <c r="L23" s="30">
        <v>53.2</v>
      </c>
      <c r="M23" s="31"/>
      <c r="N23" s="32">
        <v>402</v>
      </c>
      <c r="O23" s="32">
        <v>0</v>
      </c>
    </row>
    <row r="24" spans="1:13" ht="34.5" customHeight="1">
      <c r="A24" s="18"/>
      <c r="B24" s="19"/>
      <c r="C24" s="20"/>
      <c r="D24" s="20" t="s">
        <v>90</v>
      </c>
      <c r="E24" s="46" t="s">
        <v>91</v>
      </c>
      <c r="F24" s="22"/>
      <c r="G24" s="22"/>
      <c r="H24" s="22"/>
      <c r="I24" s="22"/>
      <c r="J24" s="21"/>
      <c r="K24" s="22"/>
      <c r="L24" s="22"/>
      <c r="M24" s="22"/>
    </row>
    <row r="25" spans="1:15" ht="34.5" customHeight="1">
      <c r="A25" s="23" t="s">
        <v>93</v>
      </c>
      <c r="B25" s="24" t="s">
        <v>22</v>
      </c>
      <c r="C25" s="25" t="str">
        <f>HYPERLINK("https://kts-pro.ru/images/tovar/C5967-07.jpg")</f>
        <v>https://kts-pro.ru/images/tovar/C5967-07.jpg</v>
      </c>
      <c r="D25" s="25" t="s">
        <v>94</v>
      </c>
      <c r="E25" s="28" t="s">
        <v>95</v>
      </c>
      <c r="F25" s="23" t="s">
        <v>96</v>
      </c>
      <c r="G25" s="23" t="s">
        <v>23</v>
      </c>
      <c r="H25" s="26">
        <v>20</v>
      </c>
      <c r="I25" s="27" t="s">
        <v>22</v>
      </c>
      <c r="J25" s="28" t="s">
        <v>92</v>
      </c>
      <c r="K25" s="29">
        <v>10</v>
      </c>
      <c r="L25" s="30">
        <v>147.48</v>
      </c>
      <c r="M25" s="31"/>
      <c r="N25" s="32">
        <v>358</v>
      </c>
      <c r="O25" s="32">
        <v>0</v>
      </c>
    </row>
    <row r="26" spans="1:15" ht="34.5" customHeight="1" thickBot="1">
      <c r="A26" s="23" t="s">
        <v>97</v>
      </c>
      <c r="B26" s="24" t="s">
        <v>22</v>
      </c>
      <c r="C26" s="25" t="str">
        <f>HYPERLINK("https://kts-pro.ru/images/tovar/C5967-04.jpg")</f>
        <v>https://kts-pro.ru/images/tovar/C5967-04.jpg</v>
      </c>
      <c r="D26" s="25" t="s">
        <v>98</v>
      </c>
      <c r="E26" s="28" t="s">
        <v>99</v>
      </c>
      <c r="F26" s="23" t="s">
        <v>100</v>
      </c>
      <c r="G26" s="23" t="s">
        <v>23</v>
      </c>
      <c r="H26" s="26">
        <v>20</v>
      </c>
      <c r="I26" s="27" t="s">
        <v>22</v>
      </c>
      <c r="J26" s="28" t="s">
        <v>92</v>
      </c>
      <c r="K26" s="29">
        <v>10</v>
      </c>
      <c r="L26" s="30">
        <v>147.48</v>
      </c>
      <c r="M26" s="31"/>
      <c r="N26" s="32">
        <v>1267</v>
      </c>
      <c r="O26" s="32">
        <v>100</v>
      </c>
    </row>
    <row r="27" spans="1:13" ht="34.5" customHeight="1">
      <c r="A27" s="18"/>
      <c r="B27" s="19"/>
      <c r="C27" s="20"/>
      <c r="D27" s="20" t="s">
        <v>101</v>
      </c>
      <c r="E27" s="46" t="s">
        <v>102</v>
      </c>
      <c r="F27" s="22"/>
      <c r="G27" s="22"/>
      <c r="H27" s="22"/>
      <c r="I27" s="22"/>
      <c r="J27" s="21"/>
      <c r="K27" s="22"/>
      <c r="L27" s="22"/>
      <c r="M27" s="22"/>
    </row>
    <row r="28" spans="1:15" ht="34.5" customHeight="1">
      <c r="A28" s="23" t="s">
        <v>103</v>
      </c>
      <c r="B28" s="24" t="s">
        <v>22</v>
      </c>
      <c r="C28" s="25" t="str">
        <f>HYPERLINK("https://kts-pro.ru/images/tovar/C7017-05.jpg")</f>
        <v>https://kts-pro.ru/images/tovar/C7017-05.jpg</v>
      </c>
      <c r="D28" s="25" t="s">
        <v>104</v>
      </c>
      <c r="E28" s="28" t="s">
        <v>105</v>
      </c>
      <c r="F28" s="23" t="s">
        <v>106</v>
      </c>
      <c r="G28" s="23" t="s">
        <v>23</v>
      </c>
      <c r="H28" s="26">
        <v>50</v>
      </c>
      <c r="I28" s="27" t="s">
        <v>22</v>
      </c>
      <c r="J28" s="28" t="s">
        <v>107</v>
      </c>
      <c r="K28" s="29">
        <v>10</v>
      </c>
      <c r="L28" s="30">
        <v>57.34</v>
      </c>
      <c r="M28" s="31"/>
      <c r="N28" s="32">
        <v>1542</v>
      </c>
      <c r="O28" s="32">
        <v>0</v>
      </c>
    </row>
    <row r="29" spans="1:15" ht="34.5" customHeight="1" thickBot="1">
      <c r="A29" s="23" t="s">
        <v>108</v>
      </c>
      <c r="B29" s="24" t="s">
        <v>22</v>
      </c>
      <c r="C29" s="25" t="str">
        <f>HYPERLINK("https://kts-pro.ru/images/tovar/C7017-04.jpg")</f>
        <v>https://kts-pro.ru/images/tovar/C7017-04.jpg</v>
      </c>
      <c r="D29" s="25" t="s">
        <v>109</v>
      </c>
      <c r="E29" s="28" t="s">
        <v>110</v>
      </c>
      <c r="F29" s="23" t="s">
        <v>111</v>
      </c>
      <c r="G29" s="23" t="s">
        <v>23</v>
      </c>
      <c r="H29" s="26">
        <v>50</v>
      </c>
      <c r="I29" s="27" t="s">
        <v>22</v>
      </c>
      <c r="J29" s="28" t="s">
        <v>107</v>
      </c>
      <c r="K29" s="29">
        <v>10</v>
      </c>
      <c r="L29" s="30">
        <v>57.34</v>
      </c>
      <c r="M29" s="31"/>
      <c r="N29" s="32">
        <v>1638</v>
      </c>
      <c r="O29" s="32">
        <v>0</v>
      </c>
    </row>
    <row r="30" spans="1:13" ht="34.5" customHeight="1">
      <c r="A30" s="18"/>
      <c r="B30" s="19"/>
      <c r="C30" s="20"/>
      <c r="D30" s="20" t="s">
        <v>112</v>
      </c>
      <c r="E30" s="46" t="s">
        <v>113</v>
      </c>
      <c r="F30" s="22"/>
      <c r="G30" s="22"/>
      <c r="H30" s="22"/>
      <c r="I30" s="22"/>
      <c r="J30" s="21"/>
      <c r="K30" s="22"/>
      <c r="L30" s="22"/>
      <c r="M30" s="22"/>
    </row>
    <row r="31" spans="1:15" ht="34.5" customHeight="1">
      <c r="A31" s="23" t="s">
        <v>114</v>
      </c>
      <c r="B31" s="24" t="s">
        <v>22</v>
      </c>
      <c r="C31" s="25" t="str">
        <f>HYPERLINK("https://kts-pro.ru/images/tovar/C7305-08.jpg")</f>
        <v>https://kts-pro.ru/images/tovar/C7305-08.jpg</v>
      </c>
      <c r="D31" s="25" t="s">
        <v>115</v>
      </c>
      <c r="E31" s="28" t="s">
        <v>116</v>
      </c>
      <c r="F31" s="23" t="s">
        <v>117</v>
      </c>
      <c r="G31" s="23" t="s">
        <v>23</v>
      </c>
      <c r="H31" s="26">
        <v>20</v>
      </c>
      <c r="I31" s="27" t="s">
        <v>22</v>
      </c>
      <c r="J31" s="28" t="s">
        <v>118</v>
      </c>
      <c r="K31" s="29">
        <v>10</v>
      </c>
      <c r="L31" s="30">
        <v>95.7</v>
      </c>
      <c r="M31" s="31"/>
      <c r="N31" s="32">
        <v>3755</v>
      </c>
      <c r="O31" s="32">
        <v>0</v>
      </c>
    </row>
    <row r="32" spans="1:15" ht="34.5" customHeight="1">
      <c r="A32" s="23" t="s">
        <v>119</v>
      </c>
      <c r="B32" s="24" t="s">
        <v>22</v>
      </c>
      <c r="C32" s="25" t="str">
        <f>HYPERLINK("https://kts-pro.ru/images/tovar/C7305-10.jpg")</f>
        <v>https://kts-pro.ru/images/tovar/C7305-10.jpg</v>
      </c>
      <c r="D32" s="25" t="s">
        <v>120</v>
      </c>
      <c r="E32" s="28" t="s">
        <v>121</v>
      </c>
      <c r="F32" s="23" t="s">
        <v>122</v>
      </c>
      <c r="G32" s="23" t="s">
        <v>23</v>
      </c>
      <c r="H32" s="26">
        <v>20</v>
      </c>
      <c r="I32" s="27" t="s">
        <v>22</v>
      </c>
      <c r="J32" s="28" t="s">
        <v>118</v>
      </c>
      <c r="K32" s="29">
        <v>10</v>
      </c>
      <c r="L32" s="30">
        <v>95.7</v>
      </c>
      <c r="M32" s="31"/>
      <c r="N32" s="32">
        <v>3658</v>
      </c>
      <c r="O32" s="32">
        <v>0</v>
      </c>
    </row>
    <row r="33" spans="1:15" ht="34.5" customHeight="1">
      <c r="A33" s="23" t="s">
        <v>123</v>
      </c>
      <c r="B33" s="24" t="s">
        <v>22</v>
      </c>
      <c r="C33" s="25" t="str">
        <f>HYPERLINK("https://kts-pro.ru/images/tovar/C7305-07.jpg")</f>
        <v>https://kts-pro.ru/images/tovar/C7305-07.jpg</v>
      </c>
      <c r="D33" s="25" t="s">
        <v>124</v>
      </c>
      <c r="E33" s="28" t="s">
        <v>125</v>
      </c>
      <c r="F33" s="23" t="s">
        <v>126</v>
      </c>
      <c r="G33" s="23" t="s">
        <v>23</v>
      </c>
      <c r="H33" s="26">
        <v>20</v>
      </c>
      <c r="I33" s="27" t="s">
        <v>22</v>
      </c>
      <c r="J33" s="28" t="s">
        <v>118</v>
      </c>
      <c r="K33" s="29">
        <v>10</v>
      </c>
      <c r="L33" s="30">
        <v>95.7</v>
      </c>
      <c r="M33" s="31"/>
      <c r="N33" s="32">
        <v>3835</v>
      </c>
      <c r="O33" s="32">
        <v>20</v>
      </c>
    </row>
    <row r="34" spans="1:15" ht="34.5" customHeight="1">
      <c r="A34" s="23" t="s">
        <v>127</v>
      </c>
      <c r="B34" s="24" t="s">
        <v>22</v>
      </c>
      <c r="C34" s="25" t="str">
        <f>HYPERLINK("https://kts-pro.ru/images/tovar/C7305-09.jpg")</f>
        <v>https://kts-pro.ru/images/tovar/C7305-09.jpg</v>
      </c>
      <c r="D34" s="25" t="s">
        <v>128</v>
      </c>
      <c r="E34" s="28" t="s">
        <v>129</v>
      </c>
      <c r="F34" s="23" t="s">
        <v>130</v>
      </c>
      <c r="G34" s="23" t="s">
        <v>23</v>
      </c>
      <c r="H34" s="26">
        <v>20</v>
      </c>
      <c r="I34" s="27" t="s">
        <v>22</v>
      </c>
      <c r="J34" s="28" t="s">
        <v>118</v>
      </c>
      <c r="K34" s="29">
        <v>10</v>
      </c>
      <c r="L34" s="30">
        <v>95.7</v>
      </c>
      <c r="M34" s="31"/>
      <c r="N34" s="32">
        <v>3594</v>
      </c>
      <c r="O34" s="32">
        <v>0</v>
      </c>
    </row>
    <row r="35" spans="1:15" ht="34.5" customHeight="1" thickBot="1">
      <c r="A35" s="23" t="s">
        <v>131</v>
      </c>
      <c r="B35" s="24" t="s">
        <v>22</v>
      </c>
      <c r="C35" s="25" t="str">
        <f>HYPERLINK("https://kts-pro.ru/images/tovar/C7305-06.jpg")</f>
        <v>https://kts-pro.ru/images/tovar/C7305-06.jpg</v>
      </c>
      <c r="D35" s="25" t="s">
        <v>132</v>
      </c>
      <c r="E35" s="28" t="s">
        <v>133</v>
      </c>
      <c r="F35" s="23" t="s">
        <v>134</v>
      </c>
      <c r="G35" s="23" t="s">
        <v>23</v>
      </c>
      <c r="H35" s="26">
        <v>20</v>
      </c>
      <c r="I35" s="27" t="s">
        <v>22</v>
      </c>
      <c r="J35" s="28" t="s">
        <v>118</v>
      </c>
      <c r="K35" s="29">
        <v>10</v>
      </c>
      <c r="L35" s="30">
        <v>95.7</v>
      </c>
      <c r="M35" s="31"/>
      <c r="N35" s="32">
        <v>3957</v>
      </c>
      <c r="O35" s="32">
        <v>0</v>
      </c>
    </row>
    <row r="36" spans="1:15" ht="34.5" customHeight="1" thickBot="1">
      <c r="A36" s="13"/>
      <c r="B36" s="14"/>
      <c r="C36" s="15"/>
      <c r="D36" s="15" t="s">
        <v>17</v>
      </c>
      <c r="E36" s="45" t="s">
        <v>135</v>
      </c>
      <c r="F36" s="17"/>
      <c r="G36" s="17"/>
      <c r="H36" s="17"/>
      <c r="I36" s="17"/>
      <c r="J36" s="16"/>
      <c r="K36" s="17"/>
      <c r="L36" s="17"/>
      <c r="M36" s="17"/>
      <c r="N36" s="17"/>
      <c r="O36" s="17"/>
    </row>
    <row r="37" spans="1:13" ht="34.5" customHeight="1">
      <c r="A37" s="18"/>
      <c r="B37" s="19"/>
      <c r="C37" s="20"/>
      <c r="D37" s="20" t="s">
        <v>136</v>
      </c>
      <c r="E37" s="46" t="s">
        <v>137</v>
      </c>
      <c r="F37" s="22"/>
      <c r="G37" s="22"/>
      <c r="H37" s="22"/>
      <c r="I37" s="22"/>
      <c r="J37" s="21"/>
      <c r="K37" s="22"/>
      <c r="L37" s="22"/>
      <c r="M37" s="22"/>
    </row>
    <row r="38" spans="1:15" ht="34.5" customHeight="1">
      <c r="A38" s="23" t="s">
        <v>139</v>
      </c>
      <c r="B38" s="24" t="s">
        <v>22</v>
      </c>
      <c r="C38" s="25" t="str">
        <f>HYPERLINK("https://kts-pro.ru/images/tovar/C0217-47.jpg")</f>
        <v>https://kts-pro.ru/images/tovar/C0217-47.jpg</v>
      </c>
      <c r="D38" s="25" t="s">
        <v>140</v>
      </c>
      <c r="E38" s="28" t="s">
        <v>141</v>
      </c>
      <c r="F38" s="23" t="s">
        <v>142</v>
      </c>
      <c r="G38" s="23" t="s">
        <v>23</v>
      </c>
      <c r="H38" s="26">
        <v>90</v>
      </c>
      <c r="I38" s="27" t="s">
        <v>22</v>
      </c>
      <c r="J38" s="28" t="s">
        <v>138</v>
      </c>
      <c r="K38" s="29">
        <v>10</v>
      </c>
      <c r="L38" s="30">
        <v>22.97</v>
      </c>
      <c r="M38" s="31"/>
      <c r="N38" s="32">
        <v>764</v>
      </c>
      <c r="O38" s="32">
        <v>0</v>
      </c>
    </row>
    <row r="39" spans="1:15" ht="34.5" customHeight="1" thickBot="1">
      <c r="A39" s="23" t="s">
        <v>143</v>
      </c>
      <c r="B39" s="24" t="s">
        <v>22</v>
      </c>
      <c r="C39" s="25" t="str">
        <f>HYPERLINK("https://kts-pro.ru/images/tovar/C0217-49.jpg")</f>
        <v>https://kts-pro.ru/images/tovar/C0217-49.jpg</v>
      </c>
      <c r="D39" s="25" t="s">
        <v>144</v>
      </c>
      <c r="E39" s="28" t="s">
        <v>145</v>
      </c>
      <c r="F39" s="23" t="s">
        <v>146</v>
      </c>
      <c r="G39" s="23" t="s">
        <v>23</v>
      </c>
      <c r="H39" s="26">
        <v>90</v>
      </c>
      <c r="I39" s="27" t="s">
        <v>22</v>
      </c>
      <c r="J39" s="28" t="s">
        <v>138</v>
      </c>
      <c r="K39" s="29">
        <v>10</v>
      </c>
      <c r="L39" s="30">
        <v>22.97</v>
      </c>
      <c r="M39" s="31"/>
      <c r="N39" s="32">
        <v>2601</v>
      </c>
      <c r="O39" s="32">
        <v>0</v>
      </c>
    </row>
    <row r="40" spans="1:13" ht="34.5" customHeight="1">
      <c r="A40" s="18"/>
      <c r="B40" s="19"/>
      <c r="C40" s="20"/>
      <c r="D40" s="20" t="s">
        <v>147</v>
      </c>
      <c r="E40" s="46" t="s">
        <v>148</v>
      </c>
      <c r="F40" s="22"/>
      <c r="G40" s="22"/>
      <c r="H40" s="22"/>
      <c r="I40" s="22"/>
      <c r="J40" s="21"/>
      <c r="K40" s="22"/>
      <c r="L40" s="22"/>
      <c r="M40" s="22"/>
    </row>
    <row r="41" spans="1:15" ht="34.5" customHeight="1">
      <c r="A41" s="23" t="s">
        <v>149</v>
      </c>
      <c r="B41" s="24" t="s">
        <v>22</v>
      </c>
      <c r="C41" s="25" t="str">
        <f>HYPERLINK("https://kts-pro.ru/images/tovar/C0223-59.jpg")</f>
        <v>https://kts-pro.ru/images/tovar/C0223-59.jpg</v>
      </c>
      <c r="D41" s="25" t="s">
        <v>150</v>
      </c>
      <c r="E41" s="28" t="s">
        <v>151</v>
      </c>
      <c r="F41" s="23" t="s">
        <v>152</v>
      </c>
      <c r="G41" s="23" t="s">
        <v>23</v>
      </c>
      <c r="H41" s="26">
        <v>80</v>
      </c>
      <c r="I41" s="27" t="s">
        <v>22</v>
      </c>
      <c r="J41" s="28" t="s">
        <v>153</v>
      </c>
      <c r="K41" s="29">
        <v>10</v>
      </c>
      <c r="L41" s="30">
        <v>37.45</v>
      </c>
      <c r="M41" s="31"/>
      <c r="N41" s="32">
        <v>15004</v>
      </c>
      <c r="O41" s="32">
        <v>3048</v>
      </c>
    </row>
    <row r="42" spans="1:15" ht="34.5" customHeight="1">
      <c r="A42" s="23" t="s">
        <v>154</v>
      </c>
      <c r="B42" s="24" t="s">
        <v>22</v>
      </c>
      <c r="C42" s="25" t="str">
        <f>HYPERLINK("https://kts-pro.ru/images/tovar/C0223-65.jpg")</f>
        <v>https://kts-pro.ru/images/tovar/C0223-65.jpg</v>
      </c>
      <c r="D42" s="25" t="s">
        <v>155</v>
      </c>
      <c r="E42" s="28" t="s">
        <v>156</v>
      </c>
      <c r="F42" s="23" t="s">
        <v>157</v>
      </c>
      <c r="G42" s="23" t="s">
        <v>23</v>
      </c>
      <c r="H42" s="26">
        <v>80</v>
      </c>
      <c r="I42" s="27" t="s">
        <v>22</v>
      </c>
      <c r="J42" s="28" t="s">
        <v>153</v>
      </c>
      <c r="K42" s="29">
        <v>10</v>
      </c>
      <c r="L42" s="30">
        <v>37.45</v>
      </c>
      <c r="M42" s="31"/>
      <c r="N42" s="32">
        <v>16156</v>
      </c>
      <c r="O42" s="32">
        <v>2720</v>
      </c>
    </row>
    <row r="43" spans="1:15" ht="34.5" customHeight="1" thickBot="1">
      <c r="A43" s="23" t="s">
        <v>158</v>
      </c>
      <c r="B43" s="24" t="s">
        <v>22</v>
      </c>
      <c r="C43" s="25" t="str">
        <f>HYPERLINK("https://kts-pro.ru/images/tovar/C0223-60.jpg")</f>
        <v>https://kts-pro.ru/images/tovar/C0223-60.jpg</v>
      </c>
      <c r="D43" s="25" t="s">
        <v>159</v>
      </c>
      <c r="E43" s="28" t="s">
        <v>160</v>
      </c>
      <c r="F43" s="23" t="s">
        <v>161</v>
      </c>
      <c r="G43" s="23" t="s">
        <v>23</v>
      </c>
      <c r="H43" s="26">
        <v>80</v>
      </c>
      <c r="I43" s="27" t="s">
        <v>22</v>
      </c>
      <c r="J43" s="28" t="s">
        <v>153</v>
      </c>
      <c r="K43" s="29">
        <v>10</v>
      </c>
      <c r="L43" s="30">
        <v>37.45</v>
      </c>
      <c r="M43" s="31"/>
      <c r="N43" s="32">
        <v>4778</v>
      </c>
      <c r="O43" s="32">
        <v>0</v>
      </c>
    </row>
    <row r="44" spans="1:13" ht="34.5" customHeight="1">
      <c r="A44" s="18"/>
      <c r="B44" s="19"/>
      <c r="C44" s="20"/>
      <c r="D44" s="20" t="s">
        <v>162</v>
      </c>
      <c r="E44" s="46" t="s">
        <v>163</v>
      </c>
      <c r="F44" s="22"/>
      <c r="G44" s="22"/>
      <c r="H44" s="22"/>
      <c r="I44" s="22"/>
      <c r="J44" s="21"/>
      <c r="K44" s="22"/>
      <c r="L44" s="22"/>
      <c r="M44" s="22"/>
    </row>
    <row r="45" spans="1:15" ht="34.5" customHeight="1">
      <c r="A45" s="23" t="s">
        <v>164</v>
      </c>
      <c r="B45" s="24" t="s">
        <v>22</v>
      </c>
      <c r="C45" s="25" t="str">
        <f>HYPERLINK("https://kts-pro.ru/images/tovar/C0220-54.jpg")</f>
        <v>https://kts-pro.ru/images/tovar/C0220-54.jpg</v>
      </c>
      <c r="D45" s="25" t="s">
        <v>165</v>
      </c>
      <c r="E45" s="28" t="s">
        <v>166</v>
      </c>
      <c r="F45" s="23" t="s">
        <v>167</v>
      </c>
      <c r="G45" s="23" t="s">
        <v>23</v>
      </c>
      <c r="H45" s="26">
        <v>30</v>
      </c>
      <c r="I45" s="27" t="s">
        <v>22</v>
      </c>
      <c r="J45" s="28" t="s">
        <v>168</v>
      </c>
      <c r="K45" s="29">
        <v>10</v>
      </c>
      <c r="L45" s="30">
        <v>83.1</v>
      </c>
      <c r="M45" s="31"/>
      <c r="N45" s="32">
        <v>5538</v>
      </c>
      <c r="O45" s="32">
        <v>2250</v>
      </c>
    </row>
    <row r="46" spans="1:15" ht="34.5" customHeight="1" thickBot="1">
      <c r="A46" s="23" t="s">
        <v>169</v>
      </c>
      <c r="B46" s="24" t="s">
        <v>22</v>
      </c>
      <c r="C46" s="25" t="str">
        <f>HYPERLINK("https://kts-pro.ru/images/tovar/C0220-52.jpg")</f>
        <v>https://kts-pro.ru/images/tovar/C0220-52.jpg</v>
      </c>
      <c r="D46" s="25" t="s">
        <v>170</v>
      </c>
      <c r="E46" s="28" t="s">
        <v>171</v>
      </c>
      <c r="F46" s="23" t="s">
        <v>172</v>
      </c>
      <c r="G46" s="23" t="s">
        <v>23</v>
      </c>
      <c r="H46" s="26">
        <v>30</v>
      </c>
      <c r="I46" s="27" t="s">
        <v>22</v>
      </c>
      <c r="J46" s="28" t="s">
        <v>168</v>
      </c>
      <c r="K46" s="29">
        <v>10</v>
      </c>
      <c r="L46" s="30">
        <v>83.1</v>
      </c>
      <c r="M46" s="31"/>
      <c r="N46" s="32">
        <v>5242</v>
      </c>
      <c r="O46" s="32">
        <v>2160</v>
      </c>
    </row>
    <row r="47" spans="1:13" ht="34.5" customHeight="1">
      <c r="A47" s="18"/>
      <c r="B47" s="19"/>
      <c r="C47" s="20"/>
      <c r="D47" s="20" t="s">
        <v>173</v>
      </c>
      <c r="E47" s="46" t="s">
        <v>174</v>
      </c>
      <c r="F47" s="22"/>
      <c r="G47" s="22"/>
      <c r="H47" s="22"/>
      <c r="I47" s="22"/>
      <c r="J47" s="21"/>
      <c r="K47" s="22"/>
      <c r="L47" s="22"/>
      <c r="M47" s="22"/>
    </row>
    <row r="48" spans="1:15" ht="34.5" customHeight="1" thickBot="1">
      <c r="A48" s="23" t="s">
        <v>175</v>
      </c>
      <c r="B48" s="24" t="s">
        <v>22</v>
      </c>
      <c r="C48" s="25" t="str">
        <f>HYPERLINK("https://kts-pro.ru/images/tovar/C0587-22.jpg")</f>
        <v>https://kts-pro.ru/images/tovar/C0587-22.jpg</v>
      </c>
      <c r="D48" s="25" t="s">
        <v>176</v>
      </c>
      <c r="E48" s="28" t="s">
        <v>177</v>
      </c>
      <c r="F48" s="23" t="s">
        <v>178</v>
      </c>
      <c r="G48" s="23" t="s">
        <v>23</v>
      </c>
      <c r="H48" s="26">
        <v>30</v>
      </c>
      <c r="I48" s="27" t="s">
        <v>22</v>
      </c>
      <c r="J48" s="28" t="s">
        <v>179</v>
      </c>
      <c r="K48" s="29">
        <v>10</v>
      </c>
      <c r="L48" s="30">
        <v>71.77</v>
      </c>
      <c r="M48" s="31"/>
      <c r="N48" s="32">
        <v>1420</v>
      </c>
      <c r="O48" s="32">
        <v>0</v>
      </c>
    </row>
    <row r="49" spans="1:13" ht="34.5" customHeight="1">
      <c r="A49" s="18"/>
      <c r="B49" s="19"/>
      <c r="C49" s="20"/>
      <c r="D49" s="20" t="s">
        <v>180</v>
      </c>
      <c r="E49" s="46" t="s">
        <v>181</v>
      </c>
      <c r="F49" s="22"/>
      <c r="G49" s="22"/>
      <c r="H49" s="22"/>
      <c r="I49" s="22"/>
      <c r="J49" s="21"/>
      <c r="K49" s="22"/>
      <c r="L49" s="22"/>
      <c r="M49" s="22"/>
    </row>
    <row r="50" spans="1:15" ht="34.5" customHeight="1" thickBot="1">
      <c r="A50" s="23" t="s">
        <v>183</v>
      </c>
      <c r="B50" s="24" t="s">
        <v>22</v>
      </c>
      <c r="C50" s="25" t="str">
        <f>HYPERLINK("https://kts-pro.ru/images/tovar/C0550-28.jpg")</f>
        <v>https://kts-pro.ru/images/tovar/C0550-28.jpg</v>
      </c>
      <c r="D50" s="25" t="s">
        <v>184</v>
      </c>
      <c r="E50" s="28" t="s">
        <v>185</v>
      </c>
      <c r="F50" s="23" t="s">
        <v>186</v>
      </c>
      <c r="G50" s="23" t="s">
        <v>23</v>
      </c>
      <c r="H50" s="26">
        <v>40</v>
      </c>
      <c r="I50" s="27" t="s">
        <v>22</v>
      </c>
      <c r="J50" s="28" t="s">
        <v>182</v>
      </c>
      <c r="K50" s="29">
        <v>10</v>
      </c>
      <c r="L50" s="30">
        <v>51.2</v>
      </c>
      <c r="M50" s="31"/>
      <c r="N50" s="32">
        <v>3706</v>
      </c>
      <c r="O50" s="32">
        <v>40</v>
      </c>
    </row>
    <row r="51" spans="1:13" ht="34.5" customHeight="1">
      <c r="A51" s="18"/>
      <c r="B51" s="19"/>
      <c r="C51" s="20"/>
      <c r="D51" s="20" t="s">
        <v>187</v>
      </c>
      <c r="E51" s="46" t="s">
        <v>188</v>
      </c>
      <c r="F51" s="22"/>
      <c r="G51" s="22"/>
      <c r="H51" s="22"/>
      <c r="I51" s="22"/>
      <c r="J51" s="21"/>
      <c r="K51" s="22"/>
      <c r="L51" s="22"/>
      <c r="M51" s="22"/>
    </row>
    <row r="52" spans="1:15" ht="34.5" customHeight="1">
      <c r="A52" s="23" t="s">
        <v>189</v>
      </c>
      <c r="B52" s="24" t="s">
        <v>22</v>
      </c>
      <c r="C52" s="25" t="str">
        <f>HYPERLINK("https://kts-pro.ru/images/tovar/C0551-44.jpg")</f>
        <v>https://kts-pro.ru/images/tovar/C0551-44.jpg</v>
      </c>
      <c r="D52" s="25" t="s">
        <v>190</v>
      </c>
      <c r="E52" s="28" t="s">
        <v>191</v>
      </c>
      <c r="F52" s="23" t="s">
        <v>192</v>
      </c>
      <c r="G52" s="23" t="s">
        <v>23</v>
      </c>
      <c r="H52" s="26">
        <v>30</v>
      </c>
      <c r="I52" s="27" t="s">
        <v>22</v>
      </c>
      <c r="J52" s="28" t="s">
        <v>193</v>
      </c>
      <c r="K52" s="29">
        <v>10</v>
      </c>
      <c r="L52" s="30">
        <v>68.85</v>
      </c>
      <c r="M52" s="31"/>
      <c r="N52" s="32">
        <v>2377</v>
      </c>
      <c r="O52" s="32">
        <v>0</v>
      </c>
    </row>
    <row r="53" spans="1:15" ht="34.5" customHeight="1" thickBot="1">
      <c r="A53" s="23" t="s">
        <v>194</v>
      </c>
      <c r="B53" s="24" t="s">
        <v>22</v>
      </c>
      <c r="C53" s="25" t="str">
        <f>HYPERLINK("https://kts-pro.ru/images/tovar/C0551-45.jpg")</f>
        <v>https://kts-pro.ru/images/tovar/C0551-45.jpg</v>
      </c>
      <c r="D53" s="25" t="s">
        <v>195</v>
      </c>
      <c r="E53" s="28" t="s">
        <v>196</v>
      </c>
      <c r="F53" s="23" t="s">
        <v>197</v>
      </c>
      <c r="G53" s="23" t="s">
        <v>23</v>
      </c>
      <c r="H53" s="26">
        <v>30</v>
      </c>
      <c r="I53" s="27" t="s">
        <v>22</v>
      </c>
      <c r="J53" s="28" t="s">
        <v>193</v>
      </c>
      <c r="K53" s="29">
        <v>10</v>
      </c>
      <c r="L53" s="30">
        <v>68.85</v>
      </c>
      <c r="M53" s="31"/>
      <c r="N53" s="32">
        <v>4830</v>
      </c>
      <c r="O53" s="32">
        <v>610</v>
      </c>
    </row>
    <row r="54" spans="1:13" ht="34.5" customHeight="1">
      <c r="A54" s="18"/>
      <c r="B54" s="19"/>
      <c r="C54" s="20"/>
      <c r="D54" s="20" t="s">
        <v>198</v>
      </c>
      <c r="E54" s="46" t="s">
        <v>199</v>
      </c>
      <c r="F54" s="22"/>
      <c r="G54" s="22"/>
      <c r="H54" s="22"/>
      <c r="I54" s="22"/>
      <c r="J54" s="21"/>
      <c r="K54" s="22"/>
      <c r="L54" s="22"/>
      <c r="M54" s="22"/>
    </row>
    <row r="55" spans="1:15" ht="34.5" customHeight="1">
      <c r="A55" s="23" t="s">
        <v>201</v>
      </c>
      <c r="B55" s="24" t="s">
        <v>22</v>
      </c>
      <c r="C55" s="25" t="str">
        <f>HYPERLINK("https://kts-pro.ru/images/tovar/C1004-27.jpg")</f>
        <v>https://kts-pro.ru/images/tovar/C1004-27.jpg</v>
      </c>
      <c r="D55" s="25" t="s">
        <v>202</v>
      </c>
      <c r="E55" s="28" t="s">
        <v>203</v>
      </c>
      <c r="F55" s="23" t="s">
        <v>204</v>
      </c>
      <c r="G55" s="23" t="s">
        <v>23</v>
      </c>
      <c r="H55" s="26">
        <v>90</v>
      </c>
      <c r="I55" s="27" t="s">
        <v>22</v>
      </c>
      <c r="J55" s="28" t="s">
        <v>200</v>
      </c>
      <c r="K55" s="29">
        <v>10</v>
      </c>
      <c r="L55" s="30">
        <v>23.7</v>
      </c>
      <c r="M55" s="31"/>
      <c r="N55" s="32">
        <v>4415</v>
      </c>
      <c r="O55" s="32">
        <v>0</v>
      </c>
    </row>
    <row r="56" spans="1:15" ht="34.5" customHeight="1">
      <c r="A56" s="23" t="s">
        <v>205</v>
      </c>
      <c r="B56" s="24" t="s">
        <v>22</v>
      </c>
      <c r="C56" s="25" t="str">
        <f>HYPERLINK("https://kts-pro.ru/images/tovar/C1004-29.jpg")</f>
        <v>https://kts-pro.ru/images/tovar/C1004-29.jpg</v>
      </c>
      <c r="D56" s="25" t="s">
        <v>206</v>
      </c>
      <c r="E56" s="28" t="s">
        <v>207</v>
      </c>
      <c r="F56" s="23" t="s">
        <v>208</v>
      </c>
      <c r="G56" s="23" t="s">
        <v>23</v>
      </c>
      <c r="H56" s="26">
        <v>90</v>
      </c>
      <c r="I56" s="27" t="s">
        <v>22</v>
      </c>
      <c r="J56" s="28" t="s">
        <v>200</v>
      </c>
      <c r="K56" s="29">
        <v>10</v>
      </c>
      <c r="L56" s="30">
        <v>23.7</v>
      </c>
      <c r="M56" s="31"/>
      <c r="N56" s="32">
        <v>11562</v>
      </c>
      <c r="O56" s="32">
        <v>0</v>
      </c>
    </row>
    <row r="57" spans="1:15" ht="34.5" customHeight="1" thickBot="1">
      <c r="A57" s="23" t="s">
        <v>209</v>
      </c>
      <c r="B57" s="24" t="s">
        <v>22</v>
      </c>
      <c r="C57" s="25" t="str">
        <f>HYPERLINK("https://kts-pro.ru/images/tovar/C1004-28.jpg")</f>
        <v>https://kts-pro.ru/images/tovar/C1004-28.jpg</v>
      </c>
      <c r="D57" s="25" t="s">
        <v>210</v>
      </c>
      <c r="E57" s="28" t="s">
        <v>211</v>
      </c>
      <c r="F57" s="23" t="s">
        <v>212</v>
      </c>
      <c r="G57" s="23" t="s">
        <v>23</v>
      </c>
      <c r="H57" s="26">
        <v>90</v>
      </c>
      <c r="I57" s="27" t="s">
        <v>22</v>
      </c>
      <c r="J57" s="28" t="s">
        <v>200</v>
      </c>
      <c r="K57" s="29">
        <v>10</v>
      </c>
      <c r="L57" s="30">
        <v>23.7</v>
      </c>
      <c r="M57" s="31"/>
      <c r="N57" s="32">
        <v>11526</v>
      </c>
      <c r="O57" s="32">
        <v>0</v>
      </c>
    </row>
    <row r="58" spans="1:13" ht="34.5" customHeight="1">
      <c r="A58" s="18"/>
      <c r="B58" s="19"/>
      <c r="C58" s="20"/>
      <c r="D58" s="20" t="s">
        <v>213</v>
      </c>
      <c r="E58" s="46" t="s">
        <v>214</v>
      </c>
      <c r="F58" s="22"/>
      <c r="G58" s="22"/>
      <c r="H58" s="22"/>
      <c r="I58" s="22"/>
      <c r="J58" s="21"/>
      <c r="K58" s="22"/>
      <c r="L58" s="22"/>
      <c r="M58" s="22"/>
    </row>
    <row r="59" spans="1:15" ht="34.5" customHeight="1">
      <c r="A59" s="23" t="s">
        <v>216</v>
      </c>
      <c r="B59" s="24" t="s">
        <v>22</v>
      </c>
      <c r="C59" s="25" t="str">
        <f>HYPERLINK("https://kts-pro.ru/images/tovar/C4591-13.jpg")</f>
        <v>https://kts-pro.ru/images/tovar/C4591-13.jpg</v>
      </c>
      <c r="D59" s="25" t="s">
        <v>217</v>
      </c>
      <c r="E59" s="28" t="s">
        <v>218</v>
      </c>
      <c r="F59" s="23" t="s">
        <v>219</v>
      </c>
      <c r="G59" s="23" t="s">
        <v>23</v>
      </c>
      <c r="H59" s="26">
        <v>30</v>
      </c>
      <c r="I59" s="27" t="s">
        <v>22</v>
      </c>
      <c r="J59" s="28" t="s">
        <v>215</v>
      </c>
      <c r="K59" s="29">
        <v>10</v>
      </c>
      <c r="L59" s="30">
        <v>55.9</v>
      </c>
      <c r="M59" s="31"/>
      <c r="N59" s="32">
        <v>1507</v>
      </c>
      <c r="O59" s="32">
        <v>0</v>
      </c>
    </row>
    <row r="60" spans="1:15" ht="34.5" customHeight="1">
      <c r="A60" s="23" t="s">
        <v>220</v>
      </c>
      <c r="B60" s="24" t="s">
        <v>22</v>
      </c>
      <c r="C60" s="25" t="str">
        <f>HYPERLINK("https://kts-pro.ru/images/tovar/C4591-16.jpg")</f>
        <v>https://kts-pro.ru/images/tovar/C4591-16.jpg</v>
      </c>
      <c r="D60" s="25" t="s">
        <v>221</v>
      </c>
      <c r="E60" s="28" t="s">
        <v>222</v>
      </c>
      <c r="F60" s="23" t="s">
        <v>223</v>
      </c>
      <c r="G60" s="23" t="s">
        <v>23</v>
      </c>
      <c r="H60" s="26">
        <v>30</v>
      </c>
      <c r="I60" s="27" t="s">
        <v>22</v>
      </c>
      <c r="J60" s="28" t="s">
        <v>215</v>
      </c>
      <c r="K60" s="29">
        <v>10</v>
      </c>
      <c r="L60" s="30">
        <v>55.9</v>
      </c>
      <c r="M60" s="31"/>
      <c r="N60" s="32">
        <v>939</v>
      </c>
      <c r="O60" s="32">
        <v>30</v>
      </c>
    </row>
    <row r="61" spans="1:15" ht="34.5" customHeight="1" thickBot="1">
      <c r="A61" s="23" t="s">
        <v>224</v>
      </c>
      <c r="B61" s="24" t="s">
        <v>22</v>
      </c>
      <c r="C61" s="25" t="str">
        <f>HYPERLINK("https://kts-pro.ru/images/tovar/C4591-15.jpg")</f>
        <v>https://kts-pro.ru/images/tovar/C4591-15.jpg</v>
      </c>
      <c r="D61" s="25" t="s">
        <v>225</v>
      </c>
      <c r="E61" s="28" t="s">
        <v>226</v>
      </c>
      <c r="F61" s="23" t="s">
        <v>227</v>
      </c>
      <c r="G61" s="23" t="s">
        <v>23</v>
      </c>
      <c r="H61" s="26">
        <v>30</v>
      </c>
      <c r="I61" s="27" t="s">
        <v>22</v>
      </c>
      <c r="J61" s="28" t="s">
        <v>215</v>
      </c>
      <c r="K61" s="29">
        <v>10</v>
      </c>
      <c r="L61" s="30">
        <v>55.9</v>
      </c>
      <c r="M61" s="31"/>
      <c r="N61" s="32">
        <v>1045</v>
      </c>
      <c r="O61" s="32">
        <v>0</v>
      </c>
    </row>
    <row r="62" spans="1:13" ht="34.5" customHeight="1">
      <c r="A62" s="18"/>
      <c r="B62" s="19"/>
      <c r="C62" s="20"/>
      <c r="D62" s="20" t="s">
        <v>228</v>
      </c>
      <c r="E62" s="46" t="s">
        <v>229</v>
      </c>
      <c r="F62" s="22"/>
      <c r="G62" s="22"/>
      <c r="H62" s="22"/>
      <c r="I62" s="22"/>
      <c r="J62" s="21"/>
      <c r="K62" s="22"/>
      <c r="L62" s="22"/>
      <c r="M62" s="22"/>
    </row>
    <row r="63" spans="1:15" ht="34.5" customHeight="1" thickBot="1">
      <c r="A63" s="23" t="s">
        <v>231</v>
      </c>
      <c r="B63" s="24" t="s">
        <v>22</v>
      </c>
      <c r="C63" s="25" t="str">
        <f>HYPERLINK("https://kts-pro.ru/images/tovar/C1042-33.jpg")</f>
        <v>https://kts-pro.ru/images/tovar/C1042-33.jpg</v>
      </c>
      <c r="D63" s="25" t="s">
        <v>232</v>
      </c>
      <c r="E63" s="28" t="s">
        <v>233</v>
      </c>
      <c r="F63" s="23" t="s">
        <v>234</v>
      </c>
      <c r="G63" s="23" t="s">
        <v>23</v>
      </c>
      <c r="H63" s="26">
        <v>30</v>
      </c>
      <c r="I63" s="27" t="s">
        <v>22</v>
      </c>
      <c r="J63" s="28" t="s">
        <v>230</v>
      </c>
      <c r="K63" s="29">
        <v>10</v>
      </c>
      <c r="L63" s="30">
        <v>92.16</v>
      </c>
      <c r="M63" s="31"/>
      <c r="N63" s="32">
        <v>3381</v>
      </c>
      <c r="O63" s="32">
        <v>30</v>
      </c>
    </row>
    <row r="64" spans="1:13" ht="34.5" customHeight="1">
      <c r="A64" s="18"/>
      <c r="B64" s="19"/>
      <c r="C64" s="20"/>
      <c r="D64" s="20" t="s">
        <v>235</v>
      </c>
      <c r="E64" s="46" t="s">
        <v>236</v>
      </c>
      <c r="F64" s="22"/>
      <c r="G64" s="22"/>
      <c r="H64" s="22"/>
      <c r="I64" s="22"/>
      <c r="J64" s="21"/>
      <c r="K64" s="22"/>
      <c r="L64" s="22"/>
      <c r="M64" s="22"/>
    </row>
    <row r="65" spans="1:15" ht="34.5" customHeight="1">
      <c r="A65" s="23" t="s">
        <v>238</v>
      </c>
      <c r="B65" s="24" t="s">
        <v>22</v>
      </c>
      <c r="C65" s="25" t="str">
        <f>HYPERLINK("https://kts-pro.ru/images/tovar/C1022-40.jpg")</f>
        <v>https://kts-pro.ru/images/tovar/C1022-40.jpg</v>
      </c>
      <c r="D65" s="25" t="s">
        <v>239</v>
      </c>
      <c r="E65" s="28" t="s">
        <v>240</v>
      </c>
      <c r="F65" s="23" t="s">
        <v>241</v>
      </c>
      <c r="G65" s="23" t="s">
        <v>23</v>
      </c>
      <c r="H65" s="26">
        <v>80</v>
      </c>
      <c r="I65" s="27" t="s">
        <v>22</v>
      </c>
      <c r="J65" s="28" t="s">
        <v>237</v>
      </c>
      <c r="K65" s="29">
        <v>10</v>
      </c>
      <c r="L65" s="30">
        <v>45.15</v>
      </c>
      <c r="M65" s="31"/>
      <c r="N65" s="32">
        <v>6290</v>
      </c>
      <c r="O65" s="32">
        <v>0</v>
      </c>
    </row>
    <row r="66" spans="1:15" ht="34.5" customHeight="1">
      <c r="A66" s="23" t="s">
        <v>242</v>
      </c>
      <c r="B66" s="24" t="s">
        <v>22</v>
      </c>
      <c r="C66" s="25" t="str">
        <f>HYPERLINK("https://kts-pro.ru/images/tovar/C1022-39.jpg")</f>
        <v>https://kts-pro.ru/images/tovar/C1022-39.jpg</v>
      </c>
      <c r="D66" s="25" t="s">
        <v>243</v>
      </c>
      <c r="E66" s="28" t="s">
        <v>244</v>
      </c>
      <c r="F66" s="23" t="s">
        <v>245</v>
      </c>
      <c r="G66" s="23" t="s">
        <v>23</v>
      </c>
      <c r="H66" s="26">
        <v>80</v>
      </c>
      <c r="I66" s="27" t="s">
        <v>22</v>
      </c>
      <c r="J66" s="28" t="s">
        <v>237</v>
      </c>
      <c r="K66" s="29">
        <v>10</v>
      </c>
      <c r="L66" s="30">
        <v>45.15</v>
      </c>
      <c r="M66" s="31"/>
      <c r="N66" s="32">
        <v>6388</v>
      </c>
      <c r="O66" s="32">
        <v>80</v>
      </c>
    </row>
    <row r="67" spans="1:15" ht="34.5" customHeight="1">
      <c r="A67" s="23" t="s">
        <v>246</v>
      </c>
      <c r="B67" s="24" t="s">
        <v>22</v>
      </c>
      <c r="C67" s="25" t="str">
        <f>HYPERLINK("https://kts-pro.ru/images/tovar/C1022-38.jpg")</f>
        <v>https://kts-pro.ru/images/tovar/C1022-38.jpg</v>
      </c>
      <c r="D67" s="25" t="s">
        <v>247</v>
      </c>
      <c r="E67" s="28" t="s">
        <v>248</v>
      </c>
      <c r="F67" s="23" t="s">
        <v>249</v>
      </c>
      <c r="G67" s="23" t="s">
        <v>23</v>
      </c>
      <c r="H67" s="26">
        <v>80</v>
      </c>
      <c r="I67" s="27" t="s">
        <v>22</v>
      </c>
      <c r="J67" s="28" t="s">
        <v>237</v>
      </c>
      <c r="K67" s="29">
        <v>10</v>
      </c>
      <c r="L67" s="30">
        <v>45.15</v>
      </c>
      <c r="M67" s="31"/>
      <c r="N67" s="32">
        <v>7268</v>
      </c>
      <c r="O67" s="32">
        <v>0</v>
      </c>
    </row>
    <row r="68" spans="1:15" ht="34.5" customHeight="1" thickBot="1">
      <c r="A68" s="23" t="s">
        <v>250</v>
      </c>
      <c r="B68" s="24" t="s">
        <v>22</v>
      </c>
      <c r="C68" s="25" t="str">
        <f>HYPERLINK("https://kts-pro.ru/images/tovar/C1022-37.jpg")</f>
        <v>https://kts-pro.ru/images/tovar/C1022-37.jpg</v>
      </c>
      <c r="D68" s="25" t="s">
        <v>251</v>
      </c>
      <c r="E68" s="28" t="s">
        <v>252</v>
      </c>
      <c r="F68" s="23" t="s">
        <v>253</v>
      </c>
      <c r="G68" s="23" t="s">
        <v>23</v>
      </c>
      <c r="H68" s="26">
        <v>80</v>
      </c>
      <c r="I68" s="27" t="s">
        <v>22</v>
      </c>
      <c r="J68" s="28" t="s">
        <v>237</v>
      </c>
      <c r="K68" s="29">
        <v>10</v>
      </c>
      <c r="L68" s="30">
        <v>45.15</v>
      </c>
      <c r="M68" s="31"/>
      <c r="N68" s="32">
        <v>6675</v>
      </c>
      <c r="O68" s="32">
        <v>0</v>
      </c>
    </row>
    <row r="69" spans="1:13" ht="34.5" customHeight="1">
      <c r="A69" s="18"/>
      <c r="B69" s="19"/>
      <c r="C69" s="20"/>
      <c r="D69" s="20" t="s">
        <v>254</v>
      </c>
      <c r="E69" s="46" t="s">
        <v>255</v>
      </c>
      <c r="F69" s="22"/>
      <c r="G69" s="22"/>
      <c r="H69" s="22"/>
      <c r="I69" s="22"/>
      <c r="J69" s="21"/>
      <c r="K69" s="22"/>
      <c r="L69" s="22"/>
      <c r="M69" s="22"/>
    </row>
    <row r="70" spans="1:15" ht="34.5" customHeight="1">
      <c r="A70" s="23" t="s">
        <v>256</v>
      </c>
      <c r="B70" s="24" t="s">
        <v>22</v>
      </c>
      <c r="C70" s="25" t="str">
        <f>HYPERLINK("https://kts-pro.ru/images/tovar/C1184-45.jpg")</f>
        <v>https://kts-pro.ru/images/tovar/C1184-45.jpg</v>
      </c>
      <c r="D70" s="25" t="s">
        <v>257</v>
      </c>
      <c r="E70" s="28" t="s">
        <v>258</v>
      </c>
      <c r="F70" s="23" t="s">
        <v>259</v>
      </c>
      <c r="G70" s="23" t="s">
        <v>23</v>
      </c>
      <c r="H70" s="26">
        <v>30</v>
      </c>
      <c r="I70" s="27" t="s">
        <v>22</v>
      </c>
      <c r="J70" s="28" t="s">
        <v>260</v>
      </c>
      <c r="K70" s="29">
        <v>10</v>
      </c>
      <c r="L70" s="30">
        <v>77.14</v>
      </c>
      <c r="M70" s="31"/>
      <c r="N70" s="32">
        <v>5599</v>
      </c>
      <c r="O70" s="32">
        <v>30</v>
      </c>
    </row>
    <row r="71" spans="1:15" ht="34.5" customHeight="1">
      <c r="A71" s="23" t="s">
        <v>261</v>
      </c>
      <c r="B71" s="24" t="s">
        <v>22</v>
      </c>
      <c r="C71" s="25" t="str">
        <f>HYPERLINK("https://kts-pro.ru/images/tovar/C1184-46.jpg")</f>
        <v>https://kts-pro.ru/images/tovar/C1184-46.jpg</v>
      </c>
      <c r="D71" s="25" t="s">
        <v>262</v>
      </c>
      <c r="E71" s="28" t="s">
        <v>263</v>
      </c>
      <c r="F71" s="23" t="s">
        <v>264</v>
      </c>
      <c r="G71" s="23" t="s">
        <v>23</v>
      </c>
      <c r="H71" s="26">
        <v>30</v>
      </c>
      <c r="I71" s="27" t="s">
        <v>22</v>
      </c>
      <c r="J71" s="28" t="s">
        <v>260</v>
      </c>
      <c r="K71" s="29">
        <v>10</v>
      </c>
      <c r="L71" s="30">
        <v>77.14</v>
      </c>
      <c r="M71" s="31"/>
      <c r="N71" s="32">
        <v>1916</v>
      </c>
      <c r="O71" s="32">
        <v>30</v>
      </c>
    </row>
    <row r="72" spans="1:15" ht="34.5" customHeight="1">
      <c r="A72" s="23" t="s">
        <v>265</v>
      </c>
      <c r="B72" s="24" t="s">
        <v>22</v>
      </c>
      <c r="C72" s="25" t="str">
        <f>HYPERLINK("https://kts-pro.ru/images/tovar/C1184-43.jpg")</f>
        <v>https://kts-pro.ru/images/tovar/C1184-43.jpg</v>
      </c>
      <c r="D72" s="25" t="s">
        <v>266</v>
      </c>
      <c r="E72" s="28" t="s">
        <v>267</v>
      </c>
      <c r="F72" s="23" t="s">
        <v>268</v>
      </c>
      <c r="G72" s="23" t="s">
        <v>23</v>
      </c>
      <c r="H72" s="26">
        <v>30</v>
      </c>
      <c r="I72" s="27" t="s">
        <v>22</v>
      </c>
      <c r="J72" s="28" t="s">
        <v>260</v>
      </c>
      <c r="K72" s="29">
        <v>10</v>
      </c>
      <c r="L72" s="30">
        <v>77.14</v>
      </c>
      <c r="M72" s="31"/>
      <c r="N72" s="32">
        <v>2013</v>
      </c>
      <c r="O72" s="32">
        <v>120</v>
      </c>
    </row>
    <row r="73" spans="1:15" ht="34.5" customHeight="1">
      <c r="A73" s="23" t="s">
        <v>269</v>
      </c>
      <c r="B73" s="24" t="s">
        <v>22</v>
      </c>
      <c r="C73" s="25" t="str">
        <f>HYPERLINK("https://kts-pro.ru/images/tovar/C1184-44.jpg")</f>
        <v>https://kts-pro.ru/images/tovar/C1184-44.jpg</v>
      </c>
      <c r="D73" s="25" t="s">
        <v>270</v>
      </c>
      <c r="E73" s="28" t="s">
        <v>271</v>
      </c>
      <c r="F73" s="23" t="s">
        <v>272</v>
      </c>
      <c r="G73" s="23" t="s">
        <v>23</v>
      </c>
      <c r="H73" s="26">
        <v>30</v>
      </c>
      <c r="I73" s="27" t="s">
        <v>22</v>
      </c>
      <c r="J73" s="28" t="s">
        <v>260</v>
      </c>
      <c r="K73" s="29">
        <v>10</v>
      </c>
      <c r="L73" s="30">
        <v>77.14</v>
      </c>
      <c r="M73" s="31"/>
      <c r="N73" s="32">
        <v>2850</v>
      </c>
      <c r="O73" s="32">
        <v>30</v>
      </c>
    </row>
    <row r="74" spans="1:15" ht="34.5" customHeight="1" thickBot="1">
      <c r="A74" s="23" t="s">
        <v>273</v>
      </c>
      <c r="B74" s="24" t="s">
        <v>22</v>
      </c>
      <c r="C74" s="25" t="str">
        <f>HYPERLINK("https://kts-pro.ru/images/tovar/C1184-38.jpg")</f>
        <v>https://kts-pro.ru/images/tovar/C1184-38.jpg</v>
      </c>
      <c r="D74" s="25" t="s">
        <v>274</v>
      </c>
      <c r="E74" s="28" t="s">
        <v>275</v>
      </c>
      <c r="F74" s="23" t="s">
        <v>276</v>
      </c>
      <c r="G74" s="23" t="s">
        <v>23</v>
      </c>
      <c r="H74" s="26">
        <v>30</v>
      </c>
      <c r="I74" s="27" t="s">
        <v>22</v>
      </c>
      <c r="J74" s="28" t="s">
        <v>260</v>
      </c>
      <c r="K74" s="29">
        <v>10</v>
      </c>
      <c r="L74" s="30">
        <v>61.57</v>
      </c>
      <c r="M74" s="31"/>
      <c r="N74" s="32">
        <v>1205</v>
      </c>
      <c r="O74" s="32">
        <v>0</v>
      </c>
    </row>
    <row r="75" spans="1:13" ht="34.5" customHeight="1">
      <c r="A75" s="18"/>
      <c r="B75" s="19"/>
      <c r="C75" s="20"/>
      <c r="D75" s="20" t="s">
        <v>277</v>
      </c>
      <c r="E75" s="46" t="s">
        <v>278</v>
      </c>
      <c r="F75" s="22"/>
      <c r="G75" s="22"/>
      <c r="H75" s="22"/>
      <c r="I75" s="22"/>
      <c r="J75" s="21"/>
      <c r="K75" s="22"/>
      <c r="L75" s="22"/>
      <c r="M75" s="22"/>
    </row>
    <row r="76" spans="1:15" ht="34.5" customHeight="1" thickBot="1">
      <c r="A76" s="23" t="s">
        <v>279</v>
      </c>
      <c r="B76" s="24" t="s">
        <v>22</v>
      </c>
      <c r="C76" s="25" t="str">
        <f>HYPERLINK("https://kts-pro.ru/images/tovar/C1009-32.jpg")</f>
        <v>https://kts-pro.ru/images/tovar/C1009-32.jpg</v>
      </c>
      <c r="D76" s="25" t="s">
        <v>280</v>
      </c>
      <c r="E76" s="28" t="s">
        <v>281</v>
      </c>
      <c r="F76" s="23" t="s">
        <v>282</v>
      </c>
      <c r="G76" s="23" t="s">
        <v>23</v>
      </c>
      <c r="H76" s="26">
        <v>80</v>
      </c>
      <c r="I76" s="27" t="s">
        <v>22</v>
      </c>
      <c r="J76" s="28" t="s">
        <v>283</v>
      </c>
      <c r="K76" s="29">
        <v>10</v>
      </c>
      <c r="L76" s="30">
        <v>30.3</v>
      </c>
      <c r="M76" s="31"/>
      <c r="N76" s="32">
        <v>1887</v>
      </c>
      <c r="O76" s="32">
        <v>172</v>
      </c>
    </row>
    <row r="77" spans="1:13" ht="34.5" customHeight="1">
      <c r="A77" s="18"/>
      <c r="B77" s="19"/>
      <c r="C77" s="20"/>
      <c r="D77" s="20" t="s">
        <v>284</v>
      </c>
      <c r="E77" s="46" t="s">
        <v>285</v>
      </c>
      <c r="F77" s="22"/>
      <c r="G77" s="22"/>
      <c r="H77" s="22"/>
      <c r="I77" s="22"/>
      <c r="J77" s="21"/>
      <c r="K77" s="22"/>
      <c r="L77" s="22"/>
      <c r="M77" s="22"/>
    </row>
    <row r="78" spans="1:15" ht="34.5" customHeight="1">
      <c r="A78" s="23" t="s">
        <v>286</v>
      </c>
      <c r="B78" s="24" t="s">
        <v>22</v>
      </c>
      <c r="C78" s="25" t="str">
        <f>HYPERLINK("https://kts-pro.ru/images/tovar/C2950-05.jpg")</f>
        <v>https://kts-pro.ru/images/tovar/C2950-05.jpg</v>
      </c>
      <c r="D78" s="25" t="s">
        <v>287</v>
      </c>
      <c r="E78" s="28" t="s">
        <v>288</v>
      </c>
      <c r="F78" s="23" t="s">
        <v>289</v>
      </c>
      <c r="G78" s="23" t="s">
        <v>23</v>
      </c>
      <c r="H78" s="26">
        <v>80</v>
      </c>
      <c r="I78" s="27" t="s">
        <v>22</v>
      </c>
      <c r="J78" s="28" t="s">
        <v>290</v>
      </c>
      <c r="K78" s="29">
        <v>20</v>
      </c>
      <c r="L78" s="30">
        <v>19.09</v>
      </c>
      <c r="M78" s="31"/>
      <c r="N78" s="32">
        <v>640</v>
      </c>
      <c r="O78" s="32">
        <v>0</v>
      </c>
    </row>
    <row r="79" spans="1:15" ht="34.5" customHeight="1">
      <c r="A79" s="23" t="s">
        <v>291</v>
      </c>
      <c r="B79" s="24" t="s">
        <v>22</v>
      </c>
      <c r="C79" s="25" t="str">
        <f>HYPERLINK("https://kts-pro.ru/images/tovar/C2950-07.jpg")</f>
        <v>https://kts-pro.ru/images/tovar/C2950-07.jpg</v>
      </c>
      <c r="D79" s="25" t="s">
        <v>292</v>
      </c>
      <c r="E79" s="28" t="s">
        <v>293</v>
      </c>
      <c r="F79" s="23" t="s">
        <v>294</v>
      </c>
      <c r="G79" s="23" t="s">
        <v>23</v>
      </c>
      <c r="H79" s="26">
        <v>80</v>
      </c>
      <c r="I79" s="27" t="s">
        <v>22</v>
      </c>
      <c r="J79" s="28" t="s">
        <v>290</v>
      </c>
      <c r="K79" s="29">
        <v>20</v>
      </c>
      <c r="L79" s="30">
        <v>19.09</v>
      </c>
      <c r="M79" s="31"/>
      <c r="N79" s="32">
        <v>1773</v>
      </c>
      <c r="O79" s="32">
        <v>80</v>
      </c>
    </row>
    <row r="80" spans="1:15" ht="34.5" customHeight="1">
      <c r="A80" s="23" t="s">
        <v>295</v>
      </c>
      <c r="B80" s="24" t="s">
        <v>22</v>
      </c>
      <c r="C80" s="25" t="str">
        <f>HYPERLINK("https://kts-pro.ru/images/tovar/C2950-06.jpg")</f>
        <v>https://kts-pro.ru/images/tovar/C2950-06.jpg</v>
      </c>
      <c r="D80" s="25" t="s">
        <v>296</v>
      </c>
      <c r="E80" s="28" t="s">
        <v>297</v>
      </c>
      <c r="F80" s="23" t="s">
        <v>298</v>
      </c>
      <c r="G80" s="23" t="s">
        <v>23</v>
      </c>
      <c r="H80" s="26">
        <v>80</v>
      </c>
      <c r="I80" s="27" t="s">
        <v>22</v>
      </c>
      <c r="J80" s="28" t="s">
        <v>290</v>
      </c>
      <c r="K80" s="29">
        <v>20</v>
      </c>
      <c r="L80" s="30">
        <v>19.09</v>
      </c>
      <c r="M80" s="31"/>
      <c r="N80" s="32">
        <v>4464</v>
      </c>
      <c r="O80" s="32">
        <v>0</v>
      </c>
    </row>
    <row r="81" spans="1:15" ht="34.5" customHeight="1" thickBot="1">
      <c r="A81" s="23" t="s">
        <v>299</v>
      </c>
      <c r="B81" s="24" t="s">
        <v>22</v>
      </c>
      <c r="C81" s="25" t="str">
        <f>HYPERLINK("https://kts-pro.ru/images/tovar/C2950-01.jpg")</f>
        <v>https://kts-pro.ru/images/tovar/C2950-01.jpg</v>
      </c>
      <c r="D81" s="25" t="s">
        <v>300</v>
      </c>
      <c r="E81" s="28" t="s">
        <v>301</v>
      </c>
      <c r="F81" s="23" t="s">
        <v>302</v>
      </c>
      <c r="G81" s="23" t="s">
        <v>23</v>
      </c>
      <c r="H81" s="26">
        <v>80</v>
      </c>
      <c r="I81" s="27" t="s">
        <v>22</v>
      </c>
      <c r="J81" s="28" t="s">
        <v>290</v>
      </c>
      <c r="K81" s="29">
        <v>20</v>
      </c>
      <c r="L81" s="30">
        <v>19.09</v>
      </c>
      <c r="M81" s="31"/>
      <c r="N81" s="32">
        <v>6010</v>
      </c>
      <c r="O81" s="32">
        <v>80</v>
      </c>
    </row>
    <row r="82" spans="1:13" ht="34.5" customHeight="1">
      <c r="A82" s="18"/>
      <c r="B82" s="19"/>
      <c r="C82" s="20"/>
      <c r="D82" s="20" t="s">
        <v>303</v>
      </c>
      <c r="E82" s="46" t="s">
        <v>304</v>
      </c>
      <c r="F82" s="22"/>
      <c r="G82" s="22"/>
      <c r="H82" s="22"/>
      <c r="I82" s="22"/>
      <c r="J82" s="21"/>
      <c r="K82" s="22"/>
      <c r="L82" s="22"/>
      <c r="M82" s="22"/>
    </row>
    <row r="83" spans="1:15" ht="34.5" customHeight="1">
      <c r="A83" s="23" t="s">
        <v>305</v>
      </c>
      <c r="B83" s="24" t="s">
        <v>22</v>
      </c>
      <c r="C83" s="25" t="str">
        <f>HYPERLINK("https://kts-pro.ru/images/tovar/C2951-10.jpg")</f>
        <v>https://kts-pro.ru/images/tovar/C2951-10.jpg</v>
      </c>
      <c r="D83" s="25" t="s">
        <v>306</v>
      </c>
      <c r="E83" s="28" t="s">
        <v>307</v>
      </c>
      <c r="F83" s="23" t="s">
        <v>308</v>
      </c>
      <c r="G83" s="23" t="s">
        <v>23</v>
      </c>
      <c r="H83" s="26">
        <v>80</v>
      </c>
      <c r="I83" s="27" t="s">
        <v>22</v>
      </c>
      <c r="J83" s="28" t="s">
        <v>309</v>
      </c>
      <c r="K83" s="29">
        <v>20</v>
      </c>
      <c r="L83" s="30">
        <v>26.2</v>
      </c>
      <c r="M83" s="31"/>
      <c r="N83" s="32">
        <v>3718</v>
      </c>
      <c r="O83" s="32">
        <v>0</v>
      </c>
    </row>
    <row r="84" spans="1:15" ht="34.5" customHeight="1">
      <c r="A84" s="23" t="s">
        <v>310</v>
      </c>
      <c r="B84" s="24" t="s">
        <v>22</v>
      </c>
      <c r="C84" s="25" t="str">
        <f>HYPERLINK("https://kts-pro.ru/images/tovar/C2951-12.jpg")</f>
        <v>https://kts-pro.ru/images/tovar/C2951-12.jpg</v>
      </c>
      <c r="D84" s="25" t="s">
        <v>311</v>
      </c>
      <c r="E84" s="28" t="s">
        <v>312</v>
      </c>
      <c r="F84" s="23" t="s">
        <v>313</v>
      </c>
      <c r="G84" s="23" t="s">
        <v>23</v>
      </c>
      <c r="H84" s="26">
        <v>80</v>
      </c>
      <c r="I84" s="27" t="s">
        <v>22</v>
      </c>
      <c r="J84" s="28" t="s">
        <v>309</v>
      </c>
      <c r="K84" s="29">
        <v>20</v>
      </c>
      <c r="L84" s="30">
        <v>26.2</v>
      </c>
      <c r="M84" s="31"/>
      <c r="N84" s="32">
        <v>3352</v>
      </c>
      <c r="O84" s="32">
        <v>0</v>
      </c>
    </row>
    <row r="85" spans="1:15" ht="34.5" customHeight="1">
      <c r="A85" s="23" t="s">
        <v>314</v>
      </c>
      <c r="B85" s="24" t="s">
        <v>22</v>
      </c>
      <c r="C85" s="25" t="str">
        <f>HYPERLINK("https://kts-pro.ru/images/tovar/C2951-11.jpg")</f>
        <v>https://kts-pro.ru/images/tovar/C2951-11.jpg</v>
      </c>
      <c r="D85" s="25" t="s">
        <v>315</v>
      </c>
      <c r="E85" s="28" t="s">
        <v>316</v>
      </c>
      <c r="F85" s="23" t="s">
        <v>317</v>
      </c>
      <c r="G85" s="23" t="s">
        <v>23</v>
      </c>
      <c r="H85" s="26">
        <v>80</v>
      </c>
      <c r="I85" s="27" t="s">
        <v>22</v>
      </c>
      <c r="J85" s="28" t="s">
        <v>309</v>
      </c>
      <c r="K85" s="29">
        <v>20</v>
      </c>
      <c r="L85" s="30">
        <v>26.2</v>
      </c>
      <c r="M85" s="31"/>
      <c r="N85" s="32">
        <v>3640</v>
      </c>
      <c r="O85" s="32">
        <v>80</v>
      </c>
    </row>
    <row r="86" spans="1:15" ht="34.5" customHeight="1" thickBot="1">
      <c r="A86" s="23" t="s">
        <v>318</v>
      </c>
      <c r="B86" s="24" t="s">
        <v>22</v>
      </c>
      <c r="C86" s="25" t="str">
        <f>HYPERLINK("https://kts-pro.ru/images/tovar/C2951-09.jpg")</f>
        <v>https://kts-pro.ru/images/tovar/C2951-09.jpg</v>
      </c>
      <c r="D86" s="25" t="s">
        <v>319</v>
      </c>
      <c r="E86" s="28" t="s">
        <v>320</v>
      </c>
      <c r="F86" s="23" t="s">
        <v>321</v>
      </c>
      <c r="G86" s="23" t="s">
        <v>23</v>
      </c>
      <c r="H86" s="26">
        <v>80</v>
      </c>
      <c r="I86" s="27" t="s">
        <v>22</v>
      </c>
      <c r="J86" s="28" t="s">
        <v>309</v>
      </c>
      <c r="K86" s="29">
        <v>20</v>
      </c>
      <c r="L86" s="30">
        <v>26.2</v>
      </c>
      <c r="M86" s="31"/>
      <c r="N86" s="32">
        <v>2702</v>
      </c>
      <c r="O86" s="32">
        <v>80</v>
      </c>
    </row>
    <row r="87" spans="1:13" ht="34.5" customHeight="1">
      <c r="A87" s="18"/>
      <c r="B87" s="19"/>
      <c r="C87" s="20"/>
      <c r="D87" s="20" t="s">
        <v>322</v>
      </c>
      <c r="E87" s="46" t="s">
        <v>323</v>
      </c>
      <c r="F87" s="22"/>
      <c r="G87" s="22"/>
      <c r="H87" s="22"/>
      <c r="I87" s="22"/>
      <c r="J87" s="21"/>
      <c r="K87" s="22"/>
      <c r="L87" s="22"/>
      <c r="M87" s="22"/>
    </row>
    <row r="88" spans="1:15" ht="34.5" customHeight="1" thickBot="1">
      <c r="A88" s="23" t="s">
        <v>324</v>
      </c>
      <c r="B88" s="24" t="s">
        <v>22</v>
      </c>
      <c r="C88" s="25" t="str">
        <f>HYPERLINK("https://kts-pro.ru/images/tovar/C2952-07.jpg")</f>
        <v>https://kts-pro.ru/images/tovar/C2952-07.jpg</v>
      </c>
      <c r="D88" s="25" t="s">
        <v>325</v>
      </c>
      <c r="E88" s="28" t="s">
        <v>326</v>
      </c>
      <c r="F88" s="23" t="s">
        <v>327</v>
      </c>
      <c r="G88" s="23" t="s">
        <v>23</v>
      </c>
      <c r="H88" s="26">
        <v>90</v>
      </c>
      <c r="I88" s="27" t="s">
        <v>22</v>
      </c>
      <c r="J88" s="28" t="s">
        <v>328</v>
      </c>
      <c r="K88" s="29">
        <v>20</v>
      </c>
      <c r="L88" s="30">
        <v>13.66</v>
      </c>
      <c r="M88" s="31"/>
      <c r="N88" s="32">
        <v>10804</v>
      </c>
      <c r="O88" s="32">
        <v>1890</v>
      </c>
    </row>
    <row r="89" spans="1:13" ht="34.5" customHeight="1">
      <c r="A89" s="18"/>
      <c r="B89" s="19"/>
      <c r="C89" s="20"/>
      <c r="D89" s="20" t="s">
        <v>329</v>
      </c>
      <c r="E89" s="46" t="s">
        <v>330</v>
      </c>
      <c r="F89" s="22"/>
      <c r="G89" s="22"/>
      <c r="H89" s="22"/>
      <c r="I89" s="22"/>
      <c r="J89" s="21"/>
      <c r="K89" s="22"/>
      <c r="L89" s="22"/>
      <c r="M89" s="22"/>
    </row>
    <row r="90" spans="1:15" ht="34.5" customHeight="1" thickBot="1">
      <c r="A90" s="23" t="s">
        <v>331</v>
      </c>
      <c r="B90" s="24" t="s">
        <v>22</v>
      </c>
      <c r="C90" s="25" t="str">
        <f>HYPERLINK("https://kts-pro.ru/images/tovar/C4587-03.jpg")</f>
        <v>https://kts-pro.ru/images/tovar/C4587-03.jpg</v>
      </c>
      <c r="D90" s="25" t="s">
        <v>332</v>
      </c>
      <c r="E90" s="28" t="s">
        <v>333</v>
      </c>
      <c r="F90" s="23" t="s">
        <v>334</v>
      </c>
      <c r="G90" s="23" t="s">
        <v>23</v>
      </c>
      <c r="H90" s="26">
        <v>45</v>
      </c>
      <c r="I90" s="27" t="s">
        <v>22</v>
      </c>
      <c r="J90" s="28" t="s">
        <v>335</v>
      </c>
      <c r="K90" s="29">
        <v>10</v>
      </c>
      <c r="L90" s="30">
        <v>47.12</v>
      </c>
      <c r="M90" s="31"/>
      <c r="N90" s="32">
        <v>173</v>
      </c>
      <c r="O90" s="32">
        <v>0</v>
      </c>
    </row>
    <row r="91" spans="1:15" ht="34.5" customHeight="1" thickBot="1">
      <c r="A91" s="13"/>
      <c r="B91" s="14"/>
      <c r="C91" s="15"/>
      <c r="D91" s="15" t="s">
        <v>336</v>
      </c>
      <c r="E91" s="45" t="s">
        <v>337</v>
      </c>
      <c r="F91" s="17"/>
      <c r="G91" s="17"/>
      <c r="H91" s="17"/>
      <c r="I91" s="17"/>
      <c r="J91" s="16"/>
      <c r="K91" s="17"/>
      <c r="L91" s="17"/>
      <c r="M91" s="17"/>
      <c r="N91" s="17"/>
      <c r="O91" s="17"/>
    </row>
    <row r="92" spans="1:13" ht="34.5" customHeight="1">
      <c r="A92" s="18"/>
      <c r="B92" s="19"/>
      <c r="C92" s="20"/>
      <c r="D92" s="20" t="s">
        <v>338</v>
      </c>
      <c r="E92" s="46" t="s">
        <v>339</v>
      </c>
      <c r="F92" s="22"/>
      <c r="G92" s="22"/>
      <c r="H92" s="22"/>
      <c r="I92" s="22"/>
      <c r="J92" s="21"/>
      <c r="K92" s="22"/>
      <c r="L92" s="22"/>
      <c r="M92" s="22"/>
    </row>
    <row r="93" spans="1:15" ht="34.5" customHeight="1" thickBot="1">
      <c r="A93" s="23" t="s">
        <v>341</v>
      </c>
      <c r="B93" s="24" t="s">
        <v>22</v>
      </c>
      <c r="C93" s="25" t="str">
        <f>HYPERLINK("https://kts-pro.ru/images/tovar/C1564-05.jpg")</f>
        <v>https://kts-pro.ru/images/tovar/C1564-05.jpg</v>
      </c>
      <c r="D93" s="25" t="s">
        <v>342</v>
      </c>
      <c r="E93" s="28" t="s">
        <v>343</v>
      </c>
      <c r="F93" s="23" t="s">
        <v>344</v>
      </c>
      <c r="G93" s="23" t="s">
        <v>23</v>
      </c>
      <c r="H93" s="26">
        <v>55</v>
      </c>
      <c r="I93" s="27" t="s">
        <v>22</v>
      </c>
      <c r="J93" s="28" t="s">
        <v>340</v>
      </c>
      <c r="K93" s="29">
        <v>20</v>
      </c>
      <c r="L93" s="30">
        <v>51.93</v>
      </c>
      <c r="M93" s="31"/>
      <c r="N93" s="32">
        <v>4577</v>
      </c>
      <c r="O93" s="32">
        <v>0</v>
      </c>
    </row>
    <row r="94" spans="1:13" ht="34.5" customHeight="1">
      <c r="A94" s="18"/>
      <c r="B94" s="19"/>
      <c r="C94" s="20"/>
      <c r="D94" s="20" t="s">
        <v>345</v>
      </c>
      <c r="E94" s="46" t="s">
        <v>346</v>
      </c>
      <c r="F94" s="22"/>
      <c r="G94" s="22"/>
      <c r="H94" s="22"/>
      <c r="I94" s="22"/>
      <c r="J94" s="21"/>
      <c r="K94" s="22"/>
      <c r="L94" s="22"/>
      <c r="M94" s="22"/>
    </row>
    <row r="95" spans="1:15" ht="34.5" customHeight="1" thickBot="1">
      <c r="A95" s="23" t="s">
        <v>347</v>
      </c>
      <c r="B95" s="24" t="s">
        <v>22</v>
      </c>
      <c r="C95" s="25" t="str">
        <f>HYPERLINK("http://kts-pro.ru/images/tovar/C1840-01.jpg")</f>
        <v>http://kts-pro.ru/images/tovar/C1840-01.jpg</v>
      </c>
      <c r="D95" s="25" t="s">
        <v>348</v>
      </c>
      <c r="E95" s="28" t="s">
        <v>349</v>
      </c>
      <c r="F95" s="23" t="s">
        <v>350</v>
      </c>
      <c r="G95" s="23" t="s">
        <v>23</v>
      </c>
      <c r="H95" s="26">
        <v>35</v>
      </c>
      <c r="I95" s="27" t="s">
        <v>22</v>
      </c>
      <c r="J95" s="28" t="s">
        <v>351</v>
      </c>
      <c r="K95" s="29">
        <v>20</v>
      </c>
      <c r="L95" s="30">
        <v>405.79</v>
      </c>
      <c r="M95" s="31"/>
      <c r="N95" s="32">
        <v>508</v>
      </c>
      <c r="O95" s="32">
        <v>0</v>
      </c>
    </row>
    <row r="96" spans="1:15" ht="34.5" customHeight="1" thickBot="1">
      <c r="A96" s="13"/>
      <c r="B96" s="14"/>
      <c r="C96" s="15"/>
      <c r="D96" s="15" t="s">
        <v>336</v>
      </c>
      <c r="E96" s="45" t="s">
        <v>352</v>
      </c>
      <c r="F96" s="17"/>
      <c r="G96" s="17"/>
      <c r="H96" s="17"/>
      <c r="I96" s="17"/>
      <c r="J96" s="16"/>
      <c r="K96" s="17"/>
      <c r="L96" s="17"/>
      <c r="M96" s="17"/>
      <c r="N96" s="17"/>
      <c r="O96" s="17"/>
    </row>
    <row r="97" spans="1:13" ht="34.5" customHeight="1">
      <c r="A97" s="18"/>
      <c r="B97" s="19"/>
      <c r="C97" s="20"/>
      <c r="D97" s="20" t="s">
        <v>353</v>
      </c>
      <c r="E97" s="46" t="s">
        <v>354</v>
      </c>
      <c r="F97" s="22"/>
      <c r="G97" s="22"/>
      <c r="H97" s="22"/>
      <c r="I97" s="22"/>
      <c r="J97" s="21"/>
      <c r="K97" s="22"/>
      <c r="L97" s="22"/>
      <c r="M97" s="22"/>
    </row>
    <row r="98" spans="1:15" ht="34.5" customHeight="1" thickBot="1">
      <c r="A98" s="23" t="s">
        <v>355</v>
      </c>
      <c r="B98" s="24" t="s">
        <v>22</v>
      </c>
      <c r="C98" s="25" t="str">
        <f>HYPERLINK("https://kts-pro.ru/images/tovar/C1416-01.jpg")</f>
        <v>https://kts-pro.ru/images/tovar/C1416-01.jpg</v>
      </c>
      <c r="D98" s="25" t="s">
        <v>356</v>
      </c>
      <c r="E98" s="28" t="s">
        <v>357</v>
      </c>
      <c r="F98" s="23" t="s">
        <v>358</v>
      </c>
      <c r="G98" s="23" t="s">
        <v>23</v>
      </c>
      <c r="H98" s="26">
        <v>80</v>
      </c>
      <c r="I98" s="27" t="s">
        <v>22</v>
      </c>
      <c r="J98" s="28" t="s">
        <v>359</v>
      </c>
      <c r="K98" s="29">
        <v>20</v>
      </c>
      <c r="L98" s="30">
        <v>108.96</v>
      </c>
      <c r="M98" s="31"/>
      <c r="N98" s="32">
        <v>1825</v>
      </c>
      <c r="O98" s="32">
        <v>0</v>
      </c>
    </row>
    <row r="99" spans="1:13" ht="34.5" customHeight="1">
      <c r="A99" s="18"/>
      <c r="B99" s="19"/>
      <c r="C99" s="20"/>
      <c r="D99" s="20" t="s">
        <v>360</v>
      </c>
      <c r="E99" s="46" t="s">
        <v>361</v>
      </c>
      <c r="F99" s="22"/>
      <c r="G99" s="22"/>
      <c r="H99" s="22"/>
      <c r="I99" s="22"/>
      <c r="J99" s="21"/>
      <c r="K99" s="22"/>
      <c r="L99" s="22"/>
      <c r="M99" s="22"/>
    </row>
    <row r="100" spans="1:15" ht="34.5" customHeight="1" thickBot="1">
      <c r="A100" s="23" t="s">
        <v>362</v>
      </c>
      <c r="B100" s="24" t="s">
        <v>22</v>
      </c>
      <c r="C100" s="25" t="s">
        <v>22</v>
      </c>
      <c r="D100" s="25" t="s">
        <v>363</v>
      </c>
      <c r="E100" s="28" t="s">
        <v>364</v>
      </c>
      <c r="F100" s="23" t="s">
        <v>365</v>
      </c>
      <c r="G100" s="23" t="s">
        <v>23</v>
      </c>
      <c r="H100" s="26">
        <v>80</v>
      </c>
      <c r="I100" s="26">
        <v>10</v>
      </c>
      <c r="J100" s="28" t="s">
        <v>366</v>
      </c>
      <c r="K100" s="29">
        <v>20</v>
      </c>
      <c r="L100" s="30">
        <v>108.96</v>
      </c>
      <c r="M100" s="31"/>
      <c r="N100" s="32">
        <v>1300</v>
      </c>
      <c r="O100" s="32">
        <v>0</v>
      </c>
    </row>
    <row r="101" spans="1:13" ht="34.5" customHeight="1">
      <c r="A101" s="18"/>
      <c r="B101" s="19"/>
      <c r="C101" s="20"/>
      <c r="D101" s="20" t="s">
        <v>367</v>
      </c>
      <c r="E101" s="46" t="s">
        <v>368</v>
      </c>
      <c r="F101" s="22"/>
      <c r="G101" s="22"/>
      <c r="H101" s="22"/>
      <c r="I101" s="22"/>
      <c r="J101" s="21"/>
      <c r="K101" s="22"/>
      <c r="L101" s="22"/>
      <c r="M101" s="22"/>
    </row>
    <row r="102" spans="1:15" ht="34.5" customHeight="1" thickBot="1">
      <c r="A102" s="23" t="s">
        <v>369</v>
      </c>
      <c r="B102" s="24" t="s">
        <v>22</v>
      </c>
      <c r="C102" s="25" t="str">
        <f>HYPERLINK("https://kts-pro.ru/images/tovar/C2296-01.jpg")</f>
        <v>https://kts-pro.ru/images/tovar/C2296-01.jpg</v>
      </c>
      <c r="D102" s="25" t="s">
        <v>370</v>
      </c>
      <c r="E102" s="28" t="s">
        <v>371</v>
      </c>
      <c r="F102" s="23" t="s">
        <v>372</v>
      </c>
      <c r="G102" s="23" t="s">
        <v>23</v>
      </c>
      <c r="H102" s="26">
        <v>40</v>
      </c>
      <c r="I102" s="27" t="s">
        <v>22</v>
      </c>
      <c r="J102" s="28" t="s">
        <v>373</v>
      </c>
      <c r="K102" s="29">
        <v>20</v>
      </c>
      <c r="L102" s="30">
        <v>204.19</v>
      </c>
      <c r="M102" s="31"/>
      <c r="N102" s="32">
        <v>488</v>
      </c>
      <c r="O102" s="32">
        <v>0</v>
      </c>
    </row>
    <row r="103" spans="1:13" ht="34.5" customHeight="1">
      <c r="A103" s="18"/>
      <c r="B103" s="19"/>
      <c r="C103" s="20"/>
      <c r="D103" s="20" t="s">
        <v>374</v>
      </c>
      <c r="E103" s="46" t="s">
        <v>375</v>
      </c>
      <c r="F103" s="22"/>
      <c r="G103" s="22"/>
      <c r="H103" s="22"/>
      <c r="I103" s="22"/>
      <c r="J103" s="21"/>
      <c r="K103" s="22"/>
      <c r="L103" s="22"/>
      <c r="M103" s="22"/>
    </row>
    <row r="104" spans="1:15" ht="34.5" customHeight="1" thickBot="1">
      <c r="A104" s="23" t="s">
        <v>376</v>
      </c>
      <c r="B104" s="24" t="s">
        <v>22</v>
      </c>
      <c r="C104" s="25" t="str">
        <f>HYPERLINK("https://kts-pro.ru/images/tovar/C2298-01.jpg")</f>
        <v>https://kts-pro.ru/images/tovar/C2298-01.jpg</v>
      </c>
      <c r="D104" s="25" t="s">
        <v>377</v>
      </c>
      <c r="E104" s="28" t="s">
        <v>378</v>
      </c>
      <c r="F104" s="23" t="s">
        <v>379</v>
      </c>
      <c r="G104" s="23" t="s">
        <v>23</v>
      </c>
      <c r="H104" s="26">
        <v>80</v>
      </c>
      <c r="I104" s="26">
        <v>10</v>
      </c>
      <c r="J104" s="28" t="s">
        <v>380</v>
      </c>
      <c r="K104" s="29">
        <v>20</v>
      </c>
      <c r="L104" s="30">
        <v>157.29</v>
      </c>
      <c r="M104" s="31"/>
      <c r="N104" s="32">
        <v>398</v>
      </c>
      <c r="O104" s="32">
        <v>0</v>
      </c>
    </row>
    <row r="105" spans="1:15" ht="34.5" customHeight="1" thickBot="1">
      <c r="A105" s="13"/>
      <c r="B105" s="14"/>
      <c r="C105" s="15"/>
      <c r="D105" s="15" t="s">
        <v>17</v>
      </c>
      <c r="E105" s="45" t="s">
        <v>381</v>
      </c>
      <c r="F105" s="17"/>
      <c r="G105" s="17"/>
      <c r="H105" s="17"/>
      <c r="I105" s="17"/>
      <c r="J105" s="16"/>
      <c r="K105" s="17"/>
      <c r="L105" s="17"/>
      <c r="M105" s="17"/>
      <c r="N105" s="17"/>
      <c r="O105" s="17"/>
    </row>
    <row r="106" spans="1:13" ht="34.5" customHeight="1">
      <c r="A106" s="18"/>
      <c r="B106" s="19"/>
      <c r="C106" s="20"/>
      <c r="D106" s="20" t="s">
        <v>382</v>
      </c>
      <c r="E106" s="46" t="s">
        <v>383</v>
      </c>
      <c r="F106" s="22"/>
      <c r="G106" s="22"/>
      <c r="H106" s="22"/>
      <c r="I106" s="22"/>
      <c r="J106" s="21"/>
      <c r="K106" s="22"/>
      <c r="L106" s="22"/>
      <c r="M106" s="22"/>
    </row>
    <row r="107" spans="1:15" ht="34.5" customHeight="1">
      <c r="A107" s="23" t="s">
        <v>384</v>
      </c>
      <c r="B107" s="24" t="s">
        <v>22</v>
      </c>
      <c r="C107" s="25" t="str">
        <f>HYPERLINK("https://kts-pro.ru/images/tovar/C0112-13.jpg")</f>
        <v>https://kts-pro.ru/images/tovar/C0112-13.jpg</v>
      </c>
      <c r="D107" s="25" t="s">
        <v>385</v>
      </c>
      <c r="E107" s="28" t="s">
        <v>386</v>
      </c>
      <c r="F107" s="23" t="s">
        <v>387</v>
      </c>
      <c r="G107" s="23" t="s">
        <v>23</v>
      </c>
      <c r="H107" s="26">
        <v>30</v>
      </c>
      <c r="I107" s="27" t="s">
        <v>22</v>
      </c>
      <c r="J107" s="28" t="s">
        <v>388</v>
      </c>
      <c r="K107" s="29">
        <v>20</v>
      </c>
      <c r="L107" s="30">
        <v>124.92</v>
      </c>
      <c r="M107" s="31"/>
      <c r="N107" s="32">
        <v>9087</v>
      </c>
      <c r="O107" s="32">
        <v>1050</v>
      </c>
    </row>
    <row r="108" spans="1:15" ht="34.5" customHeight="1" thickBot="1">
      <c r="A108" s="23" t="s">
        <v>389</v>
      </c>
      <c r="B108" s="24" t="s">
        <v>22</v>
      </c>
      <c r="C108" s="25" t="str">
        <f>HYPERLINK("https://kts-pro.ru/images/tovar/C0112-14.jpg")</f>
        <v>https://kts-pro.ru/images/tovar/C0112-14.jpg</v>
      </c>
      <c r="D108" s="25" t="s">
        <v>390</v>
      </c>
      <c r="E108" s="28" t="s">
        <v>391</v>
      </c>
      <c r="F108" s="23" t="s">
        <v>392</v>
      </c>
      <c r="G108" s="23" t="s">
        <v>23</v>
      </c>
      <c r="H108" s="26">
        <v>30</v>
      </c>
      <c r="I108" s="27" t="s">
        <v>22</v>
      </c>
      <c r="J108" s="28" t="s">
        <v>388</v>
      </c>
      <c r="K108" s="29">
        <v>20</v>
      </c>
      <c r="L108" s="30">
        <v>124.92</v>
      </c>
      <c r="M108" s="31"/>
      <c r="N108" s="32">
        <v>8985</v>
      </c>
      <c r="O108" s="32">
        <v>1020</v>
      </c>
    </row>
    <row r="109" spans="1:13" ht="34.5" customHeight="1">
      <c r="A109" s="18"/>
      <c r="B109" s="19"/>
      <c r="C109" s="20"/>
      <c r="D109" s="20" t="s">
        <v>393</v>
      </c>
      <c r="E109" s="46" t="s">
        <v>394</v>
      </c>
      <c r="F109" s="22"/>
      <c r="G109" s="22"/>
      <c r="H109" s="22"/>
      <c r="I109" s="22"/>
      <c r="J109" s="21"/>
      <c r="K109" s="22"/>
      <c r="L109" s="22"/>
      <c r="M109" s="22"/>
    </row>
    <row r="110" spans="1:15" ht="34.5" customHeight="1">
      <c r="A110" s="23" t="s">
        <v>395</v>
      </c>
      <c r="B110" s="24" t="s">
        <v>22</v>
      </c>
      <c r="C110" s="25" t="str">
        <f>HYPERLINK("https://kts-pro.ru/images/tovar/C0162-21.jpg")</f>
        <v>https://kts-pro.ru/images/tovar/C0162-21.jpg</v>
      </c>
      <c r="D110" s="25" t="s">
        <v>396</v>
      </c>
      <c r="E110" s="28" t="s">
        <v>397</v>
      </c>
      <c r="F110" s="23" t="s">
        <v>398</v>
      </c>
      <c r="G110" s="23" t="s">
        <v>23</v>
      </c>
      <c r="H110" s="26">
        <v>45</v>
      </c>
      <c r="I110" s="27" t="s">
        <v>22</v>
      </c>
      <c r="J110" s="28" t="s">
        <v>399</v>
      </c>
      <c r="K110" s="29">
        <v>20</v>
      </c>
      <c r="L110" s="30">
        <v>68.22</v>
      </c>
      <c r="M110" s="31"/>
      <c r="N110" s="32">
        <v>7409</v>
      </c>
      <c r="O110" s="32">
        <v>5470</v>
      </c>
    </row>
    <row r="111" spans="1:15" ht="34.5" customHeight="1">
      <c r="A111" s="23" t="s">
        <v>400</v>
      </c>
      <c r="B111" s="24" t="s">
        <v>22</v>
      </c>
      <c r="C111" s="25" t="str">
        <f>HYPERLINK("https://kts-pro.ru/images/tovar/C0162-22.jpg")</f>
        <v>https://kts-pro.ru/images/tovar/C0162-22.jpg</v>
      </c>
      <c r="D111" s="25" t="s">
        <v>401</v>
      </c>
      <c r="E111" s="28" t="s">
        <v>402</v>
      </c>
      <c r="F111" s="23" t="s">
        <v>403</v>
      </c>
      <c r="G111" s="23" t="s">
        <v>23</v>
      </c>
      <c r="H111" s="26">
        <v>45</v>
      </c>
      <c r="I111" s="27" t="s">
        <v>22</v>
      </c>
      <c r="J111" s="28" t="s">
        <v>399</v>
      </c>
      <c r="K111" s="29">
        <v>20</v>
      </c>
      <c r="L111" s="30">
        <v>68.22</v>
      </c>
      <c r="M111" s="31"/>
      <c r="N111" s="32">
        <v>7965</v>
      </c>
      <c r="O111" s="32">
        <v>5400</v>
      </c>
    </row>
    <row r="112" spans="1:15" ht="34.5" customHeight="1" thickBot="1">
      <c r="A112" s="23" t="s">
        <v>404</v>
      </c>
      <c r="B112" s="24" t="s">
        <v>22</v>
      </c>
      <c r="C112" s="25" t="str">
        <f>HYPERLINK("https://kts-pro.ru/images/tovar/C0162-20.jpg")</f>
        <v>https://kts-pro.ru/images/tovar/C0162-20.jpg</v>
      </c>
      <c r="D112" s="25" t="s">
        <v>405</v>
      </c>
      <c r="E112" s="28" t="s">
        <v>406</v>
      </c>
      <c r="F112" s="23" t="s">
        <v>407</v>
      </c>
      <c r="G112" s="23" t="s">
        <v>23</v>
      </c>
      <c r="H112" s="26">
        <v>45</v>
      </c>
      <c r="I112" s="27" t="s">
        <v>22</v>
      </c>
      <c r="J112" s="28" t="s">
        <v>399</v>
      </c>
      <c r="K112" s="29">
        <v>20</v>
      </c>
      <c r="L112" s="30">
        <v>68.22</v>
      </c>
      <c r="M112" s="31"/>
      <c r="N112" s="32">
        <v>8210</v>
      </c>
      <c r="O112" s="32">
        <v>5585</v>
      </c>
    </row>
    <row r="113" spans="1:15" ht="34.5" customHeight="1" thickBot="1">
      <c r="A113" s="13"/>
      <c r="B113" s="14"/>
      <c r="C113" s="15"/>
      <c r="D113" s="15" t="s">
        <v>17</v>
      </c>
      <c r="E113" s="45" t="s">
        <v>408</v>
      </c>
      <c r="F113" s="17"/>
      <c r="G113" s="17"/>
      <c r="H113" s="17"/>
      <c r="I113" s="17"/>
      <c r="J113" s="16"/>
      <c r="K113" s="17"/>
      <c r="L113" s="17"/>
      <c r="M113" s="17"/>
      <c r="N113" s="17"/>
      <c r="O113" s="17"/>
    </row>
    <row r="114" spans="1:13" ht="34.5" customHeight="1">
      <c r="A114" s="18"/>
      <c r="B114" s="19"/>
      <c r="C114" s="20"/>
      <c r="D114" s="20" t="s">
        <v>409</v>
      </c>
      <c r="E114" s="46" t="s">
        <v>410</v>
      </c>
      <c r="F114" s="22"/>
      <c r="G114" s="22"/>
      <c r="H114" s="22"/>
      <c r="I114" s="22"/>
      <c r="J114" s="21"/>
      <c r="K114" s="22"/>
      <c r="L114" s="22"/>
      <c r="M114" s="22"/>
    </row>
    <row r="115" spans="1:15" ht="34.5" customHeight="1">
      <c r="A115" s="23" t="s">
        <v>411</v>
      </c>
      <c r="B115" s="24" t="s">
        <v>22</v>
      </c>
      <c r="C115" s="25" t="str">
        <f>HYPERLINK("https://kts-pro.ru/images/tovar/C0270-11.jpg")</f>
        <v>https://kts-pro.ru/images/tovar/C0270-11.jpg</v>
      </c>
      <c r="D115" s="25" t="s">
        <v>412</v>
      </c>
      <c r="E115" s="28" t="s">
        <v>413</v>
      </c>
      <c r="F115" s="23" t="s">
        <v>414</v>
      </c>
      <c r="G115" s="23" t="s">
        <v>23</v>
      </c>
      <c r="H115" s="26">
        <v>50</v>
      </c>
      <c r="I115" s="27" t="s">
        <v>22</v>
      </c>
      <c r="J115" s="28" t="s">
        <v>415</v>
      </c>
      <c r="K115" s="29">
        <v>20</v>
      </c>
      <c r="L115" s="30">
        <v>62.75</v>
      </c>
      <c r="M115" s="31"/>
      <c r="N115" s="32">
        <v>2176</v>
      </c>
      <c r="O115" s="32">
        <v>0</v>
      </c>
    </row>
    <row r="116" spans="1:15" ht="34.5" customHeight="1">
      <c r="A116" s="23" t="s">
        <v>416</v>
      </c>
      <c r="B116" s="24" t="s">
        <v>22</v>
      </c>
      <c r="C116" s="25" t="str">
        <f>HYPERLINK("https://kts-pro.ru/images/tovar/C0270-10.jpg")</f>
        <v>https://kts-pro.ru/images/tovar/C0270-10.jpg</v>
      </c>
      <c r="D116" s="25" t="s">
        <v>417</v>
      </c>
      <c r="E116" s="28" t="s">
        <v>418</v>
      </c>
      <c r="F116" s="23" t="s">
        <v>419</v>
      </c>
      <c r="G116" s="23" t="s">
        <v>23</v>
      </c>
      <c r="H116" s="26">
        <v>50</v>
      </c>
      <c r="I116" s="27" t="s">
        <v>22</v>
      </c>
      <c r="J116" s="28" t="s">
        <v>415</v>
      </c>
      <c r="K116" s="29">
        <v>20</v>
      </c>
      <c r="L116" s="30">
        <v>62.75</v>
      </c>
      <c r="M116" s="31"/>
      <c r="N116" s="32">
        <v>1933</v>
      </c>
      <c r="O116" s="32">
        <v>50</v>
      </c>
    </row>
    <row r="117" spans="1:15" ht="34.5" customHeight="1" thickBot="1">
      <c r="A117" s="23" t="s">
        <v>420</v>
      </c>
      <c r="B117" s="24" t="s">
        <v>22</v>
      </c>
      <c r="C117" s="25" t="str">
        <f>HYPERLINK("https://kts-pro.ru/images/tovar/C0270-09.jpg")</f>
        <v>https://kts-pro.ru/images/tovar/C0270-09.jpg</v>
      </c>
      <c r="D117" s="25" t="s">
        <v>421</v>
      </c>
      <c r="E117" s="28" t="s">
        <v>422</v>
      </c>
      <c r="F117" s="23" t="s">
        <v>423</v>
      </c>
      <c r="G117" s="23" t="s">
        <v>23</v>
      </c>
      <c r="H117" s="26">
        <v>50</v>
      </c>
      <c r="I117" s="27" t="s">
        <v>22</v>
      </c>
      <c r="J117" s="28" t="s">
        <v>415</v>
      </c>
      <c r="K117" s="29">
        <v>20</v>
      </c>
      <c r="L117" s="30">
        <v>62.75</v>
      </c>
      <c r="M117" s="31"/>
      <c r="N117" s="32">
        <v>1816</v>
      </c>
      <c r="O117" s="32">
        <v>50</v>
      </c>
    </row>
    <row r="118" spans="1:13" ht="34.5" customHeight="1">
      <c r="A118" s="18"/>
      <c r="B118" s="19"/>
      <c r="C118" s="20"/>
      <c r="D118" s="20" t="s">
        <v>424</v>
      </c>
      <c r="E118" s="46" t="s">
        <v>425</v>
      </c>
      <c r="F118" s="22"/>
      <c r="G118" s="22"/>
      <c r="H118" s="22"/>
      <c r="I118" s="22"/>
      <c r="J118" s="21"/>
      <c r="K118" s="22"/>
      <c r="L118" s="22"/>
      <c r="M118" s="22"/>
    </row>
    <row r="119" spans="1:15" ht="34.5" customHeight="1">
      <c r="A119" s="23" t="s">
        <v>426</v>
      </c>
      <c r="B119" s="24" t="s">
        <v>22</v>
      </c>
      <c r="C119" s="25" t="str">
        <f>HYPERLINK("https://kts-pro.ru/images/tovar/C4590-08.jpg")</f>
        <v>https://kts-pro.ru/images/tovar/C4590-08.jpg</v>
      </c>
      <c r="D119" s="25" t="s">
        <v>427</v>
      </c>
      <c r="E119" s="28" t="s">
        <v>428</v>
      </c>
      <c r="F119" s="23" t="s">
        <v>429</v>
      </c>
      <c r="G119" s="23" t="s">
        <v>23</v>
      </c>
      <c r="H119" s="26">
        <v>70</v>
      </c>
      <c r="I119" s="27" t="s">
        <v>22</v>
      </c>
      <c r="J119" s="28" t="s">
        <v>430</v>
      </c>
      <c r="K119" s="29">
        <v>20</v>
      </c>
      <c r="L119" s="30">
        <v>41.9</v>
      </c>
      <c r="M119" s="31"/>
      <c r="N119" s="32">
        <v>1958</v>
      </c>
      <c r="O119" s="32">
        <v>0</v>
      </c>
    </row>
    <row r="120" spans="1:15" ht="34.5" customHeight="1">
      <c r="A120" s="23" t="s">
        <v>431</v>
      </c>
      <c r="B120" s="24" t="s">
        <v>22</v>
      </c>
      <c r="C120" s="25" t="str">
        <f>HYPERLINK("https://kts-pro.ru/images/tovar/C4590-09.jpg")</f>
        <v>https://kts-pro.ru/images/tovar/C4590-09.jpg</v>
      </c>
      <c r="D120" s="25" t="s">
        <v>432</v>
      </c>
      <c r="E120" s="28" t="s">
        <v>433</v>
      </c>
      <c r="F120" s="23" t="s">
        <v>434</v>
      </c>
      <c r="G120" s="23" t="s">
        <v>23</v>
      </c>
      <c r="H120" s="26">
        <v>70</v>
      </c>
      <c r="I120" s="27" t="s">
        <v>22</v>
      </c>
      <c r="J120" s="28" t="s">
        <v>430</v>
      </c>
      <c r="K120" s="29">
        <v>20</v>
      </c>
      <c r="L120" s="30">
        <v>41.9</v>
      </c>
      <c r="M120" s="31"/>
      <c r="N120" s="32">
        <v>2022</v>
      </c>
      <c r="O120" s="32">
        <v>0</v>
      </c>
    </row>
    <row r="121" spans="1:15" ht="34.5" customHeight="1" thickBot="1">
      <c r="A121" s="23" t="s">
        <v>435</v>
      </c>
      <c r="B121" s="24" t="s">
        <v>22</v>
      </c>
      <c r="C121" s="25" t="str">
        <f>HYPERLINK("https://kts-pro.ru/images/tovar/C4590-07.jpg")</f>
        <v>https://kts-pro.ru/images/tovar/C4590-07.jpg</v>
      </c>
      <c r="D121" s="25" t="s">
        <v>436</v>
      </c>
      <c r="E121" s="28" t="s">
        <v>437</v>
      </c>
      <c r="F121" s="23" t="s">
        <v>438</v>
      </c>
      <c r="G121" s="23" t="s">
        <v>23</v>
      </c>
      <c r="H121" s="26">
        <v>70</v>
      </c>
      <c r="I121" s="27" t="s">
        <v>22</v>
      </c>
      <c r="J121" s="28" t="s">
        <v>430</v>
      </c>
      <c r="K121" s="29">
        <v>20</v>
      </c>
      <c r="L121" s="30">
        <v>41.9</v>
      </c>
      <c r="M121" s="31"/>
      <c r="N121" s="32">
        <v>1668</v>
      </c>
      <c r="O121" s="32">
        <v>0</v>
      </c>
    </row>
    <row r="122" spans="1:15" ht="34.5" customHeight="1" thickBot="1">
      <c r="A122" s="13"/>
      <c r="B122" s="14"/>
      <c r="C122" s="15"/>
      <c r="D122" s="15" t="s">
        <v>336</v>
      </c>
      <c r="E122" s="45" t="s">
        <v>439</v>
      </c>
      <c r="F122" s="17"/>
      <c r="G122" s="17"/>
      <c r="H122" s="17"/>
      <c r="I122" s="17"/>
      <c r="J122" s="16"/>
      <c r="K122" s="17"/>
      <c r="L122" s="17"/>
      <c r="M122" s="17"/>
      <c r="N122" s="17"/>
      <c r="O122" s="17"/>
    </row>
    <row r="123" spans="1:13" ht="34.5" customHeight="1">
      <c r="A123" s="18"/>
      <c r="B123" s="19"/>
      <c r="C123" s="20"/>
      <c r="D123" s="20" t="s">
        <v>440</v>
      </c>
      <c r="E123" s="46" t="s">
        <v>441</v>
      </c>
      <c r="F123" s="22"/>
      <c r="G123" s="22"/>
      <c r="H123" s="22"/>
      <c r="I123" s="22"/>
      <c r="J123" s="21"/>
      <c r="K123" s="22"/>
      <c r="L123" s="22"/>
      <c r="M123" s="22"/>
    </row>
    <row r="124" spans="1:15" ht="34.5" customHeight="1">
      <c r="A124" s="23" t="s">
        <v>442</v>
      </c>
      <c r="B124" s="24" t="s">
        <v>22</v>
      </c>
      <c r="C124" s="25" t="str">
        <f>HYPERLINK("https://kts-pro.ru/images/tovar/C0008-11.jpg")</f>
        <v>https://kts-pro.ru/images/tovar/C0008-11.jpg</v>
      </c>
      <c r="D124" s="25" t="s">
        <v>443</v>
      </c>
      <c r="E124" s="28" t="s">
        <v>444</v>
      </c>
      <c r="F124" s="23" t="s">
        <v>445</v>
      </c>
      <c r="G124" s="23" t="s">
        <v>23</v>
      </c>
      <c r="H124" s="26">
        <v>30</v>
      </c>
      <c r="I124" s="27" t="s">
        <v>22</v>
      </c>
      <c r="J124" s="28" t="s">
        <v>446</v>
      </c>
      <c r="K124" s="29">
        <v>20</v>
      </c>
      <c r="L124" s="30">
        <v>105.56</v>
      </c>
      <c r="M124" s="31"/>
      <c r="N124" s="32">
        <v>4391</v>
      </c>
      <c r="O124" s="32">
        <v>0</v>
      </c>
    </row>
    <row r="125" spans="1:15" ht="34.5" customHeight="1" thickBot="1">
      <c r="A125" s="23" t="s">
        <v>447</v>
      </c>
      <c r="B125" s="24" t="s">
        <v>22</v>
      </c>
      <c r="C125" s="25" t="str">
        <f>HYPERLINK("https://kts-pro.ru/images/tovar/C0008-10.jpg")</f>
        <v>https://kts-pro.ru/images/tovar/C0008-10.jpg</v>
      </c>
      <c r="D125" s="25" t="s">
        <v>448</v>
      </c>
      <c r="E125" s="28" t="s">
        <v>449</v>
      </c>
      <c r="F125" s="23" t="s">
        <v>450</v>
      </c>
      <c r="G125" s="23" t="s">
        <v>23</v>
      </c>
      <c r="H125" s="26">
        <v>30</v>
      </c>
      <c r="I125" s="27" t="s">
        <v>22</v>
      </c>
      <c r="J125" s="28" t="s">
        <v>446</v>
      </c>
      <c r="K125" s="29">
        <v>20</v>
      </c>
      <c r="L125" s="30">
        <v>105.56</v>
      </c>
      <c r="M125" s="31"/>
      <c r="N125" s="32">
        <v>3786</v>
      </c>
      <c r="O125" s="32">
        <v>0</v>
      </c>
    </row>
    <row r="126" spans="1:13" ht="34.5" customHeight="1">
      <c r="A126" s="18"/>
      <c r="B126" s="19"/>
      <c r="C126" s="20"/>
      <c r="D126" s="20" t="s">
        <v>451</v>
      </c>
      <c r="E126" s="46" t="s">
        <v>452</v>
      </c>
      <c r="F126" s="22"/>
      <c r="G126" s="22"/>
      <c r="H126" s="22"/>
      <c r="I126" s="22"/>
      <c r="J126" s="21"/>
      <c r="K126" s="22"/>
      <c r="L126" s="22"/>
      <c r="M126" s="22"/>
    </row>
    <row r="127" spans="1:15" ht="34.5" customHeight="1">
      <c r="A127" s="33" t="s">
        <v>453</v>
      </c>
      <c r="B127" s="34" t="s">
        <v>454</v>
      </c>
      <c r="C127" s="35" t="str">
        <f>HYPERLINK("https://kts-pro.ru/images/tovar/C0110-09.jpg")</f>
        <v>https://kts-pro.ru/images/tovar/C0110-09.jpg</v>
      </c>
      <c r="D127" s="35" t="s">
        <v>455</v>
      </c>
      <c r="E127" s="38" t="s">
        <v>456</v>
      </c>
      <c r="F127" s="33" t="s">
        <v>457</v>
      </c>
      <c r="G127" s="33" t="s">
        <v>23</v>
      </c>
      <c r="H127" s="36">
        <v>30</v>
      </c>
      <c r="I127" s="37" t="s">
        <v>22</v>
      </c>
      <c r="J127" s="38" t="s">
        <v>458</v>
      </c>
      <c r="K127" s="39">
        <v>20</v>
      </c>
      <c r="L127" s="40">
        <v>93.6</v>
      </c>
      <c r="M127" s="31"/>
      <c r="N127" s="41">
        <v>2425</v>
      </c>
      <c r="O127" s="41">
        <v>0</v>
      </c>
    </row>
    <row r="128" spans="1:15" ht="34.5" customHeight="1" thickBot="1">
      <c r="A128" s="33" t="s">
        <v>459</v>
      </c>
      <c r="B128" s="34" t="s">
        <v>454</v>
      </c>
      <c r="C128" s="35" t="str">
        <f>HYPERLINK("https://kts-pro.ru/images/tovar/C0110-10.jpg")</f>
        <v>https://kts-pro.ru/images/tovar/C0110-10.jpg</v>
      </c>
      <c r="D128" s="35" t="s">
        <v>460</v>
      </c>
      <c r="E128" s="38" t="s">
        <v>461</v>
      </c>
      <c r="F128" s="33" t="s">
        <v>462</v>
      </c>
      <c r="G128" s="33" t="s">
        <v>23</v>
      </c>
      <c r="H128" s="36">
        <v>30</v>
      </c>
      <c r="I128" s="37" t="s">
        <v>22</v>
      </c>
      <c r="J128" s="38" t="s">
        <v>458</v>
      </c>
      <c r="K128" s="39">
        <v>20</v>
      </c>
      <c r="L128" s="40">
        <v>93.6</v>
      </c>
      <c r="M128" s="31"/>
      <c r="N128" s="41">
        <v>2171</v>
      </c>
      <c r="O128" s="41">
        <v>60</v>
      </c>
    </row>
    <row r="129" spans="1:13" ht="34.5" customHeight="1">
      <c r="A129" s="18"/>
      <c r="B129" s="19"/>
      <c r="C129" s="20"/>
      <c r="D129" s="20" t="s">
        <v>463</v>
      </c>
      <c r="E129" s="46" t="s">
        <v>464</v>
      </c>
      <c r="F129" s="22"/>
      <c r="G129" s="22"/>
      <c r="H129" s="22"/>
      <c r="I129" s="22"/>
      <c r="J129" s="21"/>
      <c r="K129" s="22"/>
      <c r="L129" s="22"/>
      <c r="M129" s="22"/>
    </row>
    <row r="130" spans="1:15" ht="34.5" customHeight="1">
      <c r="A130" s="23" t="s">
        <v>465</v>
      </c>
      <c r="B130" s="24" t="s">
        <v>22</v>
      </c>
      <c r="C130" s="25" t="str">
        <f>HYPERLINK("https://kts-pro.ru/images/tovar/C0009-14.jpg")</f>
        <v>https://kts-pro.ru/images/tovar/C0009-14.jpg</v>
      </c>
      <c r="D130" s="25" t="s">
        <v>466</v>
      </c>
      <c r="E130" s="28" t="s">
        <v>467</v>
      </c>
      <c r="F130" s="23" t="s">
        <v>468</v>
      </c>
      <c r="G130" s="23" t="s">
        <v>23</v>
      </c>
      <c r="H130" s="26">
        <v>70</v>
      </c>
      <c r="I130" s="27" t="s">
        <v>22</v>
      </c>
      <c r="J130" s="28" t="s">
        <v>469</v>
      </c>
      <c r="K130" s="29">
        <v>20</v>
      </c>
      <c r="L130" s="30">
        <v>55.34</v>
      </c>
      <c r="M130" s="31"/>
      <c r="N130" s="32">
        <v>4811</v>
      </c>
      <c r="O130" s="32">
        <v>0</v>
      </c>
    </row>
    <row r="131" spans="1:15" ht="34.5" customHeight="1">
      <c r="A131" s="23" t="s">
        <v>470</v>
      </c>
      <c r="B131" s="24" t="s">
        <v>22</v>
      </c>
      <c r="C131" s="25" t="str">
        <f>HYPERLINK("https://kts-pro.ru/images/tovar/C0009-16.jpg")</f>
        <v>https://kts-pro.ru/images/tovar/C0009-16.jpg</v>
      </c>
      <c r="D131" s="25" t="s">
        <v>471</v>
      </c>
      <c r="E131" s="28" t="s">
        <v>472</v>
      </c>
      <c r="F131" s="23" t="s">
        <v>473</v>
      </c>
      <c r="G131" s="23" t="s">
        <v>23</v>
      </c>
      <c r="H131" s="26">
        <v>70</v>
      </c>
      <c r="I131" s="27" t="s">
        <v>22</v>
      </c>
      <c r="J131" s="28" t="s">
        <v>469</v>
      </c>
      <c r="K131" s="29">
        <v>20</v>
      </c>
      <c r="L131" s="30">
        <v>55.34</v>
      </c>
      <c r="M131" s="31"/>
      <c r="N131" s="32">
        <v>4541</v>
      </c>
      <c r="O131" s="32">
        <v>0</v>
      </c>
    </row>
    <row r="132" spans="1:15" ht="34.5" customHeight="1">
      <c r="A132" s="23" t="s">
        <v>474</v>
      </c>
      <c r="B132" s="24" t="s">
        <v>22</v>
      </c>
      <c r="C132" s="25" t="str">
        <f>HYPERLINK("https://kts-pro.ru/images/tovar/C0009-17.jpg")</f>
        <v>https://kts-pro.ru/images/tovar/C0009-17.jpg</v>
      </c>
      <c r="D132" s="25" t="s">
        <v>475</v>
      </c>
      <c r="E132" s="28" t="s">
        <v>476</v>
      </c>
      <c r="F132" s="23" t="s">
        <v>477</v>
      </c>
      <c r="G132" s="23" t="s">
        <v>23</v>
      </c>
      <c r="H132" s="26">
        <v>70</v>
      </c>
      <c r="I132" s="27" t="s">
        <v>22</v>
      </c>
      <c r="J132" s="28" t="s">
        <v>469</v>
      </c>
      <c r="K132" s="29">
        <v>20</v>
      </c>
      <c r="L132" s="30">
        <v>55.34</v>
      </c>
      <c r="M132" s="31"/>
      <c r="N132" s="32">
        <v>3603</v>
      </c>
      <c r="O132" s="32">
        <v>0</v>
      </c>
    </row>
    <row r="133" spans="1:15" ht="34.5" customHeight="1" thickBot="1">
      <c r="A133" s="23" t="s">
        <v>478</v>
      </c>
      <c r="B133" s="24" t="s">
        <v>22</v>
      </c>
      <c r="C133" s="25" t="str">
        <f>HYPERLINK("https://kts-pro.ru/images/tovar/C0009-15.jpg")</f>
        <v>https://kts-pro.ru/images/tovar/C0009-15.jpg</v>
      </c>
      <c r="D133" s="25" t="s">
        <v>479</v>
      </c>
      <c r="E133" s="28" t="s">
        <v>480</v>
      </c>
      <c r="F133" s="23" t="s">
        <v>481</v>
      </c>
      <c r="G133" s="23" t="s">
        <v>23</v>
      </c>
      <c r="H133" s="26">
        <v>70</v>
      </c>
      <c r="I133" s="27" t="s">
        <v>22</v>
      </c>
      <c r="J133" s="28" t="s">
        <v>469</v>
      </c>
      <c r="K133" s="29">
        <v>20</v>
      </c>
      <c r="L133" s="30">
        <v>55.34</v>
      </c>
      <c r="M133" s="31"/>
      <c r="N133" s="32">
        <v>4232</v>
      </c>
      <c r="O133" s="32">
        <v>0</v>
      </c>
    </row>
    <row r="134" spans="1:13" ht="34.5" customHeight="1">
      <c r="A134" s="18"/>
      <c r="B134" s="19"/>
      <c r="C134" s="20"/>
      <c r="D134" s="20" t="s">
        <v>482</v>
      </c>
      <c r="E134" s="46" t="s">
        <v>483</v>
      </c>
      <c r="F134" s="22"/>
      <c r="G134" s="22"/>
      <c r="H134" s="22"/>
      <c r="I134" s="22"/>
      <c r="J134" s="21"/>
      <c r="K134" s="22"/>
      <c r="L134" s="22"/>
      <c r="M134" s="22"/>
    </row>
    <row r="135" spans="1:15" ht="34.5" customHeight="1" thickBot="1">
      <c r="A135" s="23" t="s">
        <v>484</v>
      </c>
      <c r="B135" s="24" t="s">
        <v>22</v>
      </c>
      <c r="C135" s="25" t="str">
        <f>HYPERLINK("https://kts-pro.ru/images/tovar/C0111-17.jpg")</f>
        <v>https://kts-pro.ru/images/tovar/C0111-17.jpg</v>
      </c>
      <c r="D135" s="25" t="s">
        <v>485</v>
      </c>
      <c r="E135" s="28" t="s">
        <v>486</v>
      </c>
      <c r="F135" s="23" t="s">
        <v>487</v>
      </c>
      <c r="G135" s="23" t="s">
        <v>23</v>
      </c>
      <c r="H135" s="26">
        <v>70</v>
      </c>
      <c r="I135" s="27" t="s">
        <v>22</v>
      </c>
      <c r="J135" s="28" t="s">
        <v>488</v>
      </c>
      <c r="K135" s="29">
        <v>20</v>
      </c>
      <c r="L135" s="30">
        <v>50.59</v>
      </c>
      <c r="M135" s="31"/>
      <c r="N135" s="32">
        <v>2705</v>
      </c>
      <c r="O135" s="32">
        <v>0</v>
      </c>
    </row>
    <row r="136" spans="1:13" ht="34.5" customHeight="1">
      <c r="A136" s="18"/>
      <c r="B136" s="19"/>
      <c r="C136" s="20"/>
      <c r="D136" s="20" t="s">
        <v>489</v>
      </c>
      <c r="E136" s="46" t="s">
        <v>490</v>
      </c>
      <c r="F136" s="22"/>
      <c r="G136" s="22"/>
      <c r="H136" s="22"/>
      <c r="I136" s="22"/>
      <c r="J136" s="21"/>
      <c r="K136" s="22"/>
      <c r="L136" s="22"/>
      <c r="M136" s="22"/>
    </row>
    <row r="137" spans="1:15" ht="34.5" customHeight="1">
      <c r="A137" s="23" t="s">
        <v>491</v>
      </c>
      <c r="B137" s="24" t="s">
        <v>22</v>
      </c>
      <c r="C137" s="25" t="str">
        <f>HYPERLINK("https://kts-pro.ru/images/tovar/C0209-15.jpg")</f>
        <v>https://kts-pro.ru/images/tovar/C0209-15.jpg</v>
      </c>
      <c r="D137" s="25" t="s">
        <v>492</v>
      </c>
      <c r="E137" s="28" t="s">
        <v>493</v>
      </c>
      <c r="F137" s="23" t="s">
        <v>494</v>
      </c>
      <c r="G137" s="23" t="s">
        <v>23</v>
      </c>
      <c r="H137" s="26">
        <v>30</v>
      </c>
      <c r="I137" s="27" t="s">
        <v>22</v>
      </c>
      <c r="J137" s="28" t="s">
        <v>495</v>
      </c>
      <c r="K137" s="29">
        <v>20</v>
      </c>
      <c r="L137" s="30">
        <v>107.94</v>
      </c>
      <c r="M137" s="31"/>
      <c r="N137" s="32">
        <v>1860</v>
      </c>
      <c r="O137" s="32">
        <v>30</v>
      </c>
    </row>
    <row r="138" spans="1:15" ht="34.5" customHeight="1">
      <c r="A138" s="23" t="s">
        <v>496</v>
      </c>
      <c r="B138" s="24" t="s">
        <v>22</v>
      </c>
      <c r="C138" s="25" t="str">
        <f>HYPERLINK("https://kts-pro.ru/images/tovar/C0209-16.jpg")</f>
        <v>https://kts-pro.ru/images/tovar/C0209-16.jpg</v>
      </c>
      <c r="D138" s="25" t="s">
        <v>497</v>
      </c>
      <c r="E138" s="28" t="s">
        <v>498</v>
      </c>
      <c r="F138" s="23" t="s">
        <v>499</v>
      </c>
      <c r="G138" s="23" t="s">
        <v>23</v>
      </c>
      <c r="H138" s="26">
        <v>30</v>
      </c>
      <c r="I138" s="27" t="s">
        <v>22</v>
      </c>
      <c r="J138" s="28" t="s">
        <v>495</v>
      </c>
      <c r="K138" s="29">
        <v>20</v>
      </c>
      <c r="L138" s="30">
        <v>107.94</v>
      </c>
      <c r="M138" s="31"/>
      <c r="N138" s="32">
        <v>2069</v>
      </c>
      <c r="O138" s="32">
        <v>0</v>
      </c>
    </row>
    <row r="139" spans="1:15" ht="34.5" customHeight="1">
      <c r="A139" s="23" t="s">
        <v>500</v>
      </c>
      <c r="B139" s="24" t="s">
        <v>22</v>
      </c>
      <c r="C139" s="25" t="str">
        <f>HYPERLINK("https://kts-pro.ru/images/tovar/C0209-13.jpg")</f>
        <v>https://kts-pro.ru/images/tovar/C0209-13.jpg</v>
      </c>
      <c r="D139" s="25" t="s">
        <v>501</v>
      </c>
      <c r="E139" s="28" t="s">
        <v>502</v>
      </c>
      <c r="F139" s="23" t="s">
        <v>503</v>
      </c>
      <c r="G139" s="23" t="s">
        <v>23</v>
      </c>
      <c r="H139" s="26">
        <v>30</v>
      </c>
      <c r="I139" s="27" t="s">
        <v>22</v>
      </c>
      <c r="J139" s="28" t="s">
        <v>495</v>
      </c>
      <c r="K139" s="29">
        <v>20</v>
      </c>
      <c r="L139" s="30">
        <v>107.94</v>
      </c>
      <c r="M139" s="31"/>
      <c r="N139" s="32">
        <v>1026</v>
      </c>
      <c r="O139" s="32">
        <v>0</v>
      </c>
    </row>
    <row r="140" spans="1:15" ht="34.5" customHeight="1" thickBot="1">
      <c r="A140" s="23" t="s">
        <v>504</v>
      </c>
      <c r="B140" s="24" t="s">
        <v>22</v>
      </c>
      <c r="C140" s="25" t="str">
        <f>HYPERLINK("https://kts-pro.ru/images/tovar/C0209-14.jpg")</f>
        <v>https://kts-pro.ru/images/tovar/C0209-14.jpg</v>
      </c>
      <c r="D140" s="25" t="s">
        <v>505</v>
      </c>
      <c r="E140" s="28" t="s">
        <v>506</v>
      </c>
      <c r="F140" s="23" t="s">
        <v>507</v>
      </c>
      <c r="G140" s="23" t="s">
        <v>23</v>
      </c>
      <c r="H140" s="26">
        <v>30</v>
      </c>
      <c r="I140" s="27" t="s">
        <v>22</v>
      </c>
      <c r="J140" s="28" t="s">
        <v>495</v>
      </c>
      <c r="K140" s="29">
        <v>20</v>
      </c>
      <c r="L140" s="30">
        <v>107.94</v>
      </c>
      <c r="M140" s="31"/>
      <c r="N140" s="32">
        <v>781</v>
      </c>
      <c r="O140" s="32">
        <v>31</v>
      </c>
    </row>
    <row r="141" spans="1:13" ht="34.5" customHeight="1">
      <c r="A141" s="18"/>
      <c r="B141" s="19"/>
      <c r="C141" s="20"/>
      <c r="D141" s="20" t="s">
        <v>508</v>
      </c>
      <c r="E141" s="46" t="s">
        <v>509</v>
      </c>
      <c r="F141" s="22"/>
      <c r="G141" s="22"/>
      <c r="H141" s="22"/>
      <c r="I141" s="22"/>
      <c r="J141" s="21"/>
      <c r="K141" s="22"/>
      <c r="L141" s="22"/>
      <c r="M141" s="22"/>
    </row>
    <row r="142" spans="1:15" ht="34.5" customHeight="1">
      <c r="A142" s="23" t="s">
        <v>510</v>
      </c>
      <c r="B142" s="24" t="s">
        <v>22</v>
      </c>
      <c r="C142" s="25" t="str">
        <f>HYPERLINK("https://kts-pro.ru/images/tovar/C0210-08.jpg")</f>
        <v>https://kts-pro.ru/images/tovar/C0210-08.jpg</v>
      </c>
      <c r="D142" s="25" t="s">
        <v>511</v>
      </c>
      <c r="E142" s="28" t="s">
        <v>512</v>
      </c>
      <c r="F142" s="23" t="s">
        <v>513</v>
      </c>
      <c r="G142" s="23" t="s">
        <v>23</v>
      </c>
      <c r="H142" s="26">
        <v>30</v>
      </c>
      <c r="I142" s="27" t="s">
        <v>22</v>
      </c>
      <c r="J142" s="28" t="s">
        <v>514</v>
      </c>
      <c r="K142" s="29">
        <v>20</v>
      </c>
      <c r="L142" s="30">
        <v>138.08</v>
      </c>
      <c r="M142" s="31"/>
      <c r="N142" s="32">
        <v>4980</v>
      </c>
      <c r="O142" s="32">
        <v>0</v>
      </c>
    </row>
    <row r="143" spans="1:15" ht="34.5" customHeight="1" thickBot="1">
      <c r="A143" s="33" t="s">
        <v>515</v>
      </c>
      <c r="B143" s="34" t="s">
        <v>454</v>
      </c>
      <c r="C143" s="35" t="str">
        <f>HYPERLINK("https://kts-pro.ru/images/tovar/C0210-09.jpg")</f>
        <v>https://kts-pro.ru/images/tovar/C0210-09.jpg</v>
      </c>
      <c r="D143" s="35" t="s">
        <v>516</v>
      </c>
      <c r="E143" s="38" t="s">
        <v>517</v>
      </c>
      <c r="F143" s="33" t="s">
        <v>518</v>
      </c>
      <c r="G143" s="33" t="s">
        <v>23</v>
      </c>
      <c r="H143" s="36">
        <v>30</v>
      </c>
      <c r="I143" s="37" t="s">
        <v>22</v>
      </c>
      <c r="J143" s="38" t="s">
        <v>514</v>
      </c>
      <c r="K143" s="39">
        <v>20</v>
      </c>
      <c r="L143" s="40">
        <v>138.08</v>
      </c>
      <c r="M143" s="31"/>
      <c r="N143" s="41">
        <v>1172</v>
      </c>
      <c r="O143" s="41">
        <v>0</v>
      </c>
    </row>
    <row r="144" spans="1:13" ht="34.5" customHeight="1">
      <c r="A144" s="18"/>
      <c r="B144" s="19"/>
      <c r="C144" s="20"/>
      <c r="D144" s="20" t="s">
        <v>519</v>
      </c>
      <c r="E144" s="46" t="s">
        <v>520</v>
      </c>
      <c r="F144" s="22"/>
      <c r="G144" s="22"/>
      <c r="H144" s="22"/>
      <c r="I144" s="22"/>
      <c r="J144" s="21"/>
      <c r="K144" s="22"/>
      <c r="L144" s="22"/>
      <c r="M144" s="22"/>
    </row>
    <row r="145" spans="1:15" ht="34.5" customHeight="1">
      <c r="A145" s="23" t="s">
        <v>522</v>
      </c>
      <c r="B145" s="24" t="s">
        <v>22</v>
      </c>
      <c r="C145" s="25" t="str">
        <f>HYPERLINK("https://kts-pro.ru/images/tovar/C2233-05.jpg")</f>
        <v>https://kts-pro.ru/images/tovar/C2233-05.jpg</v>
      </c>
      <c r="D145" s="25" t="s">
        <v>523</v>
      </c>
      <c r="E145" s="28" t="s">
        <v>524</v>
      </c>
      <c r="F145" s="23" t="s">
        <v>525</v>
      </c>
      <c r="G145" s="23" t="s">
        <v>23</v>
      </c>
      <c r="H145" s="26">
        <v>30</v>
      </c>
      <c r="I145" s="27" t="s">
        <v>22</v>
      </c>
      <c r="J145" s="28" t="s">
        <v>521</v>
      </c>
      <c r="K145" s="29">
        <v>20</v>
      </c>
      <c r="L145" s="30">
        <v>97.69</v>
      </c>
      <c r="M145" s="31"/>
      <c r="N145" s="32">
        <v>2254</v>
      </c>
      <c r="O145" s="32">
        <v>0</v>
      </c>
    </row>
    <row r="146" spans="1:15" ht="34.5" customHeight="1" thickBot="1">
      <c r="A146" s="23" t="s">
        <v>526</v>
      </c>
      <c r="B146" s="24" t="s">
        <v>22</v>
      </c>
      <c r="C146" s="25" t="str">
        <f>HYPERLINK("https://kts-pro.ru/images/tovar/C2233-03.jpg")</f>
        <v>https://kts-pro.ru/images/tovar/C2233-03.jpg</v>
      </c>
      <c r="D146" s="25" t="s">
        <v>527</v>
      </c>
      <c r="E146" s="28" t="s">
        <v>528</v>
      </c>
      <c r="F146" s="23" t="s">
        <v>529</v>
      </c>
      <c r="G146" s="23" t="s">
        <v>23</v>
      </c>
      <c r="H146" s="26">
        <v>30</v>
      </c>
      <c r="I146" s="27" t="s">
        <v>22</v>
      </c>
      <c r="J146" s="28" t="s">
        <v>521</v>
      </c>
      <c r="K146" s="29">
        <v>20</v>
      </c>
      <c r="L146" s="30">
        <v>97.69</v>
      </c>
      <c r="M146" s="31"/>
      <c r="N146" s="32">
        <v>1507</v>
      </c>
      <c r="O146" s="32">
        <v>0</v>
      </c>
    </row>
    <row r="147" spans="1:15" ht="34.5" customHeight="1" thickBot="1">
      <c r="A147" s="13"/>
      <c r="B147" s="14"/>
      <c r="C147" s="15"/>
      <c r="D147" s="15" t="s">
        <v>17</v>
      </c>
      <c r="E147" s="45" t="s">
        <v>530</v>
      </c>
      <c r="F147" s="17"/>
      <c r="G147" s="17"/>
      <c r="H147" s="17"/>
      <c r="I147" s="17"/>
      <c r="J147" s="16"/>
      <c r="K147" s="17"/>
      <c r="L147" s="17"/>
      <c r="M147" s="17"/>
      <c r="N147" s="17"/>
      <c r="O147" s="17"/>
    </row>
    <row r="148" spans="1:13" ht="34.5" customHeight="1">
      <c r="A148" s="18"/>
      <c r="B148" s="19"/>
      <c r="C148" s="20"/>
      <c r="D148" s="20" t="s">
        <v>531</v>
      </c>
      <c r="E148" s="46" t="s">
        <v>532</v>
      </c>
      <c r="F148" s="22"/>
      <c r="G148" s="22"/>
      <c r="H148" s="22"/>
      <c r="I148" s="22"/>
      <c r="J148" s="21"/>
      <c r="K148" s="22"/>
      <c r="L148" s="22"/>
      <c r="M148" s="22"/>
    </row>
    <row r="149" spans="1:15" ht="34.5" customHeight="1" thickBot="1">
      <c r="A149" s="23" t="s">
        <v>534</v>
      </c>
      <c r="B149" s="24" t="s">
        <v>22</v>
      </c>
      <c r="C149" s="25" t="str">
        <f>HYPERLINK("https://kts-pro.ru/images/tovar/C4588-02.jpg")</f>
        <v>https://kts-pro.ru/images/tovar/C4588-02.jpg</v>
      </c>
      <c r="D149" s="25" t="s">
        <v>535</v>
      </c>
      <c r="E149" s="28" t="s">
        <v>536</v>
      </c>
      <c r="F149" s="23" t="s">
        <v>537</v>
      </c>
      <c r="G149" s="23" t="s">
        <v>23</v>
      </c>
      <c r="H149" s="26">
        <v>30</v>
      </c>
      <c r="I149" s="27" t="s">
        <v>22</v>
      </c>
      <c r="J149" s="28" t="s">
        <v>533</v>
      </c>
      <c r="K149" s="29">
        <v>20</v>
      </c>
      <c r="L149" s="30">
        <v>111.15</v>
      </c>
      <c r="M149" s="31"/>
      <c r="N149" s="32">
        <v>3289</v>
      </c>
      <c r="O149" s="32">
        <v>0</v>
      </c>
    </row>
    <row r="150" spans="1:15" ht="34.5" customHeight="1" thickBot="1">
      <c r="A150" s="13"/>
      <c r="B150" s="14"/>
      <c r="C150" s="15"/>
      <c r="D150" s="15" t="s">
        <v>17</v>
      </c>
      <c r="E150" s="45" t="s">
        <v>538</v>
      </c>
      <c r="F150" s="17"/>
      <c r="G150" s="17"/>
      <c r="H150" s="17"/>
      <c r="I150" s="17"/>
      <c r="J150" s="16"/>
      <c r="K150" s="17"/>
      <c r="L150" s="17"/>
      <c r="M150" s="17"/>
      <c r="N150" s="17"/>
      <c r="O150" s="17"/>
    </row>
    <row r="151" spans="1:15" ht="34.5" customHeight="1" thickBot="1">
      <c r="A151" s="13"/>
      <c r="B151" s="14"/>
      <c r="C151" s="15"/>
      <c r="D151" s="15" t="s">
        <v>17</v>
      </c>
      <c r="E151" s="45" t="s">
        <v>539</v>
      </c>
      <c r="F151" s="17"/>
      <c r="G151" s="17"/>
      <c r="H151" s="17"/>
      <c r="I151" s="17"/>
      <c r="J151" s="16"/>
      <c r="K151" s="17"/>
      <c r="L151" s="17"/>
      <c r="M151" s="17"/>
      <c r="N151" s="17"/>
      <c r="O151" s="17"/>
    </row>
    <row r="152" spans="1:13" ht="34.5" customHeight="1">
      <c r="A152" s="18"/>
      <c r="B152" s="19"/>
      <c r="C152" s="20"/>
      <c r="D152" s="20" t="s">
        <v>540</v>
      </c>
      <c r="E152" s="46" t="s">
        <v>541</v>
      </c>
      <c r="F152" s="22"/>
      <c r="G152" s="22"/>
      <c r="H152" s="22"/>
      <c r="I152" s="22"/>
      <c r="J152" s="21"/>
      <c r="K152" s="22"/>
      <c r="L152" s="22"/>
      <c r="M152" s="22"/>
    </row>
    <row r="153" spans="1:15" ht="34.5" customHeight="1" thickBot="1">
      <c r="A153" s="23" t="s">
        <v>543</v>
      </c>
      <c r="B153" s="24" t="s">
        <v>22</v>
      </c>
      <c r="C153" s="25" t="str">
        <f>HYPERLINK("https://www.kts-pro.ru/images/tovar/C0143-14.jpg")</f>
        <v>https://www.kts-pro.ru/images/tovar/C0143-14.jpg</v>
      </c>
      <c r="D153" s="25" t="s">
        <v>544</v>
      </c>
      <c r="E153" s="28" t="s">
        <v>545</v>
      </c>
      <c r="F153" s="23" t="s">
        <v>546</v>
      </c>
      <c r="G153" s="23" t="s">
        <v>23</v>
      </c>
      <c r="H153" s="26">
        <v>50</v>
      </c>
      <c r="I153" s="27" t="s">
        <v>22</v>
      </c>
      <c r="J153" s="28" t="s">
        <v>542</v>
      </c>
      <c r="K153" s="29">
        <v>10</v>
      </c>
      <c r="L153" s="30">
        <v>115.78</v>
      </c>
      <c r="M153" s="31"/>
      <c r="N153" s="32">
        <v>4049</v>
      </c>
      <c r="O153" s="32">
        <v>0</v>
      </c>
    </row>
    <row r="154" spans="1:13" ht="34.5" customHeight="1">
      <c r="A154" s="18"/>
      <c r="B154" s="19"/>
      <c r="C154" s="20"/>
      <c r="D154" s="20" t="s">
        <v>547</v>
      </c>
      <c r="E154" s="46" t="s">
        <v>548</v>
      </c>
      <c r="F154" s="22"/>
      <c r="G154" s="22"/>
      <c r="H154" s="22"/>
      <c r="I154" s="22"/>
      <c r="J154" s="21"/>
      <c r="K154" s="22"/>
      <c r="L154" s="22"/>
      <c r="M154" s="22"/>
    </row>
    <row r="155" spans="1:15" ht="34.5" customHeight="1">
      <c r="A155" s="23" t="s">
        <v>549</v>
      </c>
      <c r="B155" s="24" t="s">
        <v>22</v>
      </c>
      <c r="C155" s="25" t="str">
        <f>HYPERLINK("https://www.kts-pro.ru/images/tovar/C0297-08.jpg")</f>
        <v>https://www.kts-pro.ru/images/tovar/C0297-08.jpg</v>
      </c>
      <c r="D155" s="25" t="s">
        <v>550</v>
      </c>
      <c r="E155" s="28" t="s">
        <v>551</v>
      </c>
      <c r="F155" s="23" t="s">
        <v>552</v>
      </c>
      <c r="G155" s="23" t="s">
        <v>23</v>
      </c>
      <c r="H155" s="26">
        <v>50</v>
      </c>
      <c r="I155" s="27" t="s">
        <v>22</v>
      </c>
      <c r="J155" s="28" t="s">
        <v>553</v>
      </c>
      <c r="K155" s="29">
        <v>10</v>
      </c>
      <c r="L155" s="30">
        <v>126.62</v>
      </c>
      <c r="M155" s="31"/>
      <c r="N155" s="32">
        <v>6599</v>
      </c>
      <c r="O155" s="32">
        <v>0</v>
      </c>
    </row>
    <row r="156" spans="1:15" ht="34.5" customHeight="1" thickBot="1">
      <c r="A156" s="23" t="s">
        <v>554</v>
      </c>
      <c r="B156" s="24" t="s">
        <v>22</v>
      </c>
      <c r="C156" s="25" t="str">
        <f>HYPERLINK("https://www.kts-pro.ru/images/tovar/C0297-07.jpg")</f>
        <v>https://www.kts-pro.ru/images/tovar/C0297-07.jpg</v>
      </c>
      <c r="D156" s="25" t="s">
        <v>555</v>
      </c>
      <c r="E156" s="28" t="s">
        <v>556</v>
      </c>
      <c r="F156" s="23" t="s">
        <v>557</v>
      </c>
      <c r="G156" s="23" t="s">
        <v>23</v>
      </c>
      <c r="H156" s="26">
        <v>50</v>
      </c>
      <c r="I156" s="27" t="s">
        <v>22</v>
      </c>
      <c r="J156" s="28" t="s">
        <v>553</v>
      </c>
      <c r="K156" s="29">
        <v>10</v>
      </c>
      <c r="L156" s="30">
        <v>126.62</v>
      </c>
      <c r="M156" s="31"/>
      <c r="N156" s="32">
        <v>6566</v>
      </c>
      <c r="O156" s="32">
        <v>0</v>
      </c>
    </row>
    <row r="157" spans="1:13" ht="34.5" customHeight="1">
      <c r="A157" s="18"/>
      <c r="B157" s="19"/>
      <c r="C157" s="20"/>
      <c r="D157" s="20" t="s">
        <v>558</v>
      </c>
      <c r="E157" s="46" t="s">
        <v>559</v>
      </c>
      <c r="F157" s="22"/>
      <c r="G157" s="22"/>
      <c r="H157" s="22"/>
      <c r="I157" s="22"/>
      <c r="J157" s="21"/>
      <c r="K157" s="22"/>
      <c r="L157" s="22"/>
      <c r="M157" s="22"/>
    </row>
    <row r="158" spans="1:15" ht="34.5" customHeight="1" thickBot="1">
      <c r="A158" s="23" t="s">
        <v>561</v>
      </c>
      <c r="B158" s="24" t="s">
        <v>22</v>
      </c>
      <c r="C158" s="25" t="str">
        <f>HYPERLINK("https://www.kts-pro.ru/images/tovar/C0348-03.jpg")</f>
        <v>https://www.kts-pro.ru/images/tovar/C0348-03.jpg</v>
      </c>
      <c r="D158" s="25" t="s">
        <v>562</v>
      </c>
      <c r="E158" s="28" t="s">
        <v>563</v>
      </c>
      <c r="F158" s="23" t="s">
        <v>564</v>
      </c>
      <c r="G158" s="23" t="s">
        <v>23</v>
      </c>
      <c r="H158" s="26">
        <v>50</v>
      </c>
      <c r="I158" s="27" t="s">
        <v>22</v>
      </c>
      <c r="J158" s="28" t="s">
        <v>560</v>
      </c>
      <c r="K158" s="29">
        <v>10</v>
      </c>
      <c r="L158" s="30">
        <v>121.45</v>
      </c>
      <c r="M158" s="31"/>
      <c r="N158" s="32">
        <v>5186</v>
      </c>
      <c r="O158" s="32">
        <v>0</v>
      </c>
    </row>
    <row r="159" spans="1:13" ht="34.5" customHeight="1">
      <c r="A159" s="18"/>
      <c r="B159" s="19"/>
      <c r="C159" s="20"/>
      <c r="D159" s="20" t="s">
        <v>566</v>
      </c>
      <c r="E159" s="46" t="s">
        <v>567</v>
      </c>
      <c r="F159" s="22"/>
      <c r="G159" s="22"/>
      <c r="H159" s="22"/>
      <c r="I159" s="22"/>
      <c r="J159" s="21"/>
      <c r="K159" s="22"/>
      <c r="L159" s="22"/>
      <c r="M159" s="22"/>
    </row>
    <row r="160" spans="1:15" ht="34.5" customHeight="1" thickBot="1">
      <c r="A160" s="23" t="s">
        <v>568</v>
      </c>
      <c r="B160" s="24" t="s">
        <v>22</v>
      </c>
      <c r="C160" s="25" t="str">
        <f>HYPERLINK("https://www.kts-pro.ru/images/tovar/C3301-03.jpg")</f>
        <v>https://www.kts-pro.ru/images/tovar/C3301-03.jpg</v>
      </c>
      <c r="D160" s="25" t="s">
        <v>569</v>
      </c>
      <c r="E160" s="28" t="s">
        <v>570</v>
      </c>
      <c r="F160" s="23" t="s">
        <v>571</v>
      </c>
      <c r="G160" s="23" t="s">
        <v>565</v>
      </c>
      <c r="H160" s="26">
        <v>200</v>
      </c>
      <c r="I160" s="26">
        <v>50</v>
      </c>
      <c r="J160" s="28" t="s">
        <v>572</v>
      </c>
      <c r="K160" s="29">
        <v>20</v>
      </c>
      <c r="L160" s="30">
        <v>90.47</v>
      </c>
      <c r="M160" s="31"/>
      <c r="N160" s="32">
        <v>3471</v>
      </c>
      <c r="O160" s="32">
        <v>0</v>
      </c>
    </row>
    <row r="161" spans="1:15" ht="34.5" customHeight="1" thickBot="1">
      <c r="A161" s="13"/>
      <c r="B161" s="14"/>
      <c r="C161" s="15"/>
      <c r="D161" s="15" t="s">
        <v>17</v>
      </c>
      <c r="E161" s="45" t="s">
        <v>573</v>
      </c>
      <c r="F161" s="17"/>
      <c r="G161" s="17"/>
      <c r="H161" s="17"/>
      <c r="I161" s="17"/>
      <c r="J161" s="16"/>
      <c r="K161" s="17"/>
      <c r="L161" s="17"/>
      <c r="M161" s="17"/>
      <c r="N161" s="17"/>
      <c r="O161" s="17"/>
    </row>
    <row r="162" spans="1:13" ht="34.5" customHeight="1">
      <c r="A162" s="18"/>
      <c r="B162" s="19"/>
      <c r="C162" s="20"/>
      <c r="D162" s="20" t="s">
        <v>574</v>
      </c>
      <c r="E162" s="46" t="s">
        <v>575</v>
      </c>
      <c r="F162" s="22"/>
      <c r="G162" s="22"/>
      <c r="H162" s="22"/>
      <c r="I162" s="22"/>
      <c r="J162" s="21"/>
      <c r="K162" s="22"/>
      <c r="L162" s="22"/>
      <c r="M162" s="22"/>
    </row>
    <row r="163" spans="1:15" ht="34.5" customHeight="1">
      <c r="A163" s="23" t="s">
        <v>576</v>
      </c>
      <c r="B163" s="24" t="s">
        <v>22</v>
      </c>
      <c r="C163" s="25" t="str">
        <f>HYPERLINK("https://www.kts-pro.ru/images/tovar/C0151-02.jpg")</f>
        <v>https://www.kts-pro.ru/images/tovar/C0151-02.jpg</v>
      </c>
      <c r="D163" s="25" t="s">
        <v>577</v>
      </c>
      <c r="E163" s="28" t="s">
        <v>578</v>
      </c>
      <c r="F163" s="23" t="s">
        <v>579</v>
      </c>
      <c r="G163" s="23" t="s">
        <v>23</v>
      </c>
      <c r="H163" s="26">
        <v>70</v>
      </c>
      <c r="I163" s="27" t="s">
        <v>22</v>
      </c>
      <c r="J163" s="28" t="s">
        <v>580</v>
      </c>
      <c r="K163" s="29">
        <v>10</v>
      </c>
      <c r="L163" s="30">
        <v>67.5</v>
      </c>
      <c r="M163" s="31"/>
      <c r="N163" s="32">
        <v>12898</v>
      </c>
      <c r="O163" s="32">
        <v>0</v>
      </c>
    </row>
    <row r="164" spans="1:15" ht="34.5" customHeight="1">
      <c r="A164" s="23" t="s">
        <v>581</v>
      </c>
      <c r="B164" s="24" t="s">
        <v>22</v>
      </c>
      <c r="C164" s="25" t="str">
        <f>HYPERLINK("https://www.kts-pro.ru/images/tovar/C0151-03.jpg")</f>
        <v>https://www.kts-pro.ru/images/tovar/C0151-03.jpg</v>
      </c>
      <c r="D164" s="25" t="s">
        <v>582</v>
      </c>
      <c r="E164" s="28" t="s">
        <v>583</v>
      </c>
      <c r="F164" s="23" t="s">
        <v>584</v>
      </c>
      <c r="G164" s="23" t="s">
        <v>23</v>
      </c>
      <c r="H164" s="26">
        <v>70</v>
      </c>
      <c r="I164" s="27" t="s">
        <v>22</v>
      </c>
      <c r="J164" s="28" t="s">
        <v>580</v>
      </c>
      <c r="K164" s="29">
        <v>10</v>
      </c>
      <c r="L164" s="30">
        <v>67.5</v>
      </c>
      <c r="M164" s="31"/>
      <c r="N164" s="32">
        <v>13978</v>
      </c>
      <c r="O164" s="32">
        <v>0</v>
      </c>
    </row>
    <row r="165" spans="1:15" ht="34.5" customHeight="1">
      <c r="A165" s="23" t="s">
        <v>585</v>
      </c>
      <c r="B165" s="24" t="s">
        <v>22</v>
      </c>
      <c r="C165" s="25" t="str">
        <f>HYPERLINK("https://www.kts-pro.ru/images/tovar/C0151-01.jpg")</f>
        <v>https://www.kts-pro.ru/images/tovar/C0151-01.jpg</v>
      </c>
      <c r="D165" s="25" t="s">
        <v>586</v>
      </c>
      <c r="E165" s="28" t="s">
        <v>587</v>
      </c>
      <c r="F165" s="23" t="s">
        <v>588</v>
      </c>
      <c r="G165" s="23" t="s">
        <v>23</v>
      </c>
      <c r="H165" s="26">
        <v>70</v>
      </c>
      <c r="I165" s="27" t="s">
        <v>22</v>
      </c>
      <c r="J165" s="28" t="s">
        <v>580</v>
      </c>
      <c r="K165" s="29">
        <v>10</v>
      </c>
      <c r="L165" s="30">
        <v>67.5</v>
      </c>
      <c r="M165" s="31"/>
      <c r="N165" s="32">
        <v>15496</v>
      </c>
      <c r="O165" s="32">
        <v>0</v>
      </c>
    </row>
    <row r="166" spans="1:15" ht="34.5" customHeight="1">
      <c r="A166" s="23" t="s">
        <v>589</v>
      </c>
      <c r="B166" s="24" t="s">
        <v>22</v>
      </c>
      <c r="C166" s="25" t="str">
        <f>HYPERLINK("https://www.kts-pro.ru/images/tovar/C0151-05.jpg")</f>
        <v>https://www.kts-pro.ru/images/tovar/C0151-05.jpg</v>
      </c>
      <c r="D166" s="25" t="s">
        <v>590</v>
      </c>
      <c r="E166" s="28" t="s">
        <v>591</v>
      </c>
      <c r="F166" s="23" t="s">
        <v>592</v>
      </c>
      <c r="G166" s="23" t="s">
        <v>23</v>
      </c>
      <c r="H166" s="26">
        <v>70</v>
      </c>
      <c r="I166" s="27" t="s">
        <v>22</v>
      </c>
      <c r="J166" s="28" t="s">
        <v>580</v>
      </c>
      <c r="K166" s="29">
        <v>10</v>
      </c>
      <c r="L166" s="30">
        <v>67.5</v>
      </c>
      <c r="M166" s="31"/>
      <c r="N166" s="32">
        <v>10446</v>
      </c>
      <c r="O166" s="32">
        <v>79</v>
      </c>
    </row>
    <row r="167" spans="1:15" ht="34.5" customHeight="1">
      <c r="A167" s="23" t="s">
        <v>593</v>
      </c>
      <c r="B167" s="24" t="s">
        <v>22</v>
      </c>
      <c r="C167" s="25" t="str">
        <f>HYPERLINK("https://www.kts-pro.ru/images/tovar/C0151-06.jpg")</f>
        <v>https://www.kts-pro.ru/images/tovar/C0151-06.jpg</v>
      </c>
      <c r="D167" s="25" t="s">
        <v>594</v>
      </c>
      <c r="E167" s="28" t="s">
        <v>595</v>
      </c>
      <c r="F167" s="23" t="s">
        <v>596</v>
      </c>
      <c r="G167" s="23" t="s">
        <v>23</v>
      </c>
      <c r="H167" s="26">
        <v>70</v>
      </c>
      <c r="I167" s="27" t="s">
        <v>22</v>
      </c>
      <c r="J167" s="28" t="s">
        <v>580</v>
      </c>
      <c r="K167" s="29">
        <v>10</v>
      </c>
      <c r="L167" s="30">
        <v>67.5</v>
      </c>
      <c r="M167" s="31"/>
      <c r="N167" s="32">
        <v>13104</v>
      </c>
      <c r="O167" s="32">
        <v>1</v>
      </c>
    </row>
    <row r="168" spans="1:15" ht="34.5" customHeight="1" thickBot="1">
      <c r="A168" s="23" t="s">
        <v>597</v>
      </c>
      <c r="B168" s="24" t="s">
        <v>22</v>
      </c>
      <c r="C168" s="25" t="str">
        <f>HYPERLINK("https://www.kts-pro.ru/images/tovar/C0151-04.jpg")</f>
        <v>https://www.kts-pro.ru/images/tovar/C0151-04.jpg</v>
      </c>
      <c r="D168" s="25" t="s">
        <v>598</v>
      </c>
      <c r="E168" s="28" t="s">
        <v>599</v>
      </c>
      <c r="F168" s="23" t="s">
        <v>600</v>
      </c>
      <c r="G168" s="23" t="s">
        <v>23</v>
      </c>
      <c r="H168" s="26">
        <v>70</v>
      </c>
      <c r="I168" s="27" t="s">
        <v>22</v>
      </c>
      <c r="J168" s="28" t="s">
        <v>580</v>
      </c>
      <c r="K168" s="29">
        <v>10</v>
      </c>
      <c r="L168" s="30">
        <v>67.5</v>
      </c>
      <c r="M168" s="31"/>
      <c r="N168" s="32">
        <v>15553</v>
      </c>
      <c r="O168" s="32">
        <v>0</v>
      </c>
    </row>
    <row r="169" spans="1:13" ht="34.5" customHeight="1">
      <c r="A169" s="18"/>
      <c r="B169" s="19"/>
      <c r="C169" s="20"/>
      <c r="D169" s="20" t="s">
        <v>601</v>
      </c>
      <c r="E169" s="46" t="s">
        <v>602</v>
      </c>
      <c r="F169" s="22"/>
      <c r="G169" s="22"/>
      <c r="H169" s="22"/>
      <c r="I169" s="22"/>
      <c r="J169" s="21"/>
      <c r="K169" s="22"/>
      <c r="L169" s="22"/>
      <c r="M169" s="22"/>
    </row>
    <row r="170" spans="1:15" ht="34.5" customHeight="1">
      <c r="A170" s="23" t="s">
        <v>603</v>
      </c>
      <c r="B170" s="24" t="s">
        <v>22</v>
      </c>
      <c r="C170" s="25" t="str">
        <f>HYPERLINK("https://www.kts-pro.ru/images/tovar/C0261-21.jpg")</f>
        <v>https://www.kts-pro.ru/images/tovar/C0261-21.jpg</v>
      </c>
      <c r="D170" s="25" t="s">
        <v>604</v>
      </c>
      <c r="E170" s="28" t="s">
        <v>605</v>
      </c>
      <c r="F170" s="23" t="s">
        <v>606</v>
      </c>
      <c r="G170" s="23" t="s">
        <v>23</v>
      </c>
      <c r="H170" s="26">
        <v>70</v>
      </c>
      <c r="I170" s="27" t="s">
        <v>22</v>
      </c>
      <c r="J170" s="28" t="s">
        <v>607</v>
      </c>
      <c r="K170" s="29">
        <v>10</v>
      </c>
      <c r="L170" s="30">
        <v>65.18</v>
      </c>
      <c r="M170" s="31"/>
      <c r="N170" s="32">
        <v>6530</v>
      </c>
      <c r="O170" s="32">
        <v>0</v>
      </c>
    </row>
    <row r="171" spans="1:15" ht="34.5" customHeight="1">
      <c r="A171" s="23" t="s">
        <v>608</v>
      </c>
      <c r="B171" s="24" t="s">
        <v>22</v>
      </c>
      <c r="C171" s="25" t="str">
        <f>HYPERLINK("https://www.kts-pro.ru/images/tovar/C0261-23.jpg")</f>
        <v>https://www.kts-pro.ru/images/tovar/C0261-23.jpg</v>
      </c>
      <c r="D171" s="25" t="s">
        <v>609</v>
      </c>
      <c r="E171" s="28" t="s">
        <v>610</v>
      </c>
      <c r="F171" s="23" t="s">
        <v>611</v>
      </c>
      <c r="G171" s="23" t="s">
        <v>23</v>
      </c>
      <c r="H171" s="26">
        <v>70</v>
      </c>
      <c r="I171" s="27" t="s">
        <v>22</v>
      </c>
      <c r="J171" s="28" t="s">
        <v>607</v>
      </c>
      <c r="K171" s="29">
        <v>10</v>
      </c>
      <c r="L171" s="30">
        <v>65.18</v>
      </c>
      <c r="M171" s="31"/>
      <c r="N171" s="32">
        <v>5731</v>
      </c>
      <c r="O171" s="32">
        <v>0</v>
      </c>
    </row>
    <row r="172" spans="1:15" ht="34.5" customHeight="1">
      <c r="A172" s="23" t="s">
        <v>612</v>
      </c>
      <c r="B172" s="24" t="s">
        <v>22</v>
      </c>
      <c r="C172" s="25" t="str">
        <f>HYPERLINK("https://www.kts-pro.ru/images/tovar/C0261-20.jpg")</f>
        <v>https://www.kts-pro.ru/images/tovar/C0261-20.jpg</v>
      </c>
      <c r="D172" s="25" t="s">
        <v>613</v>
      </c>
      <c r="E172" s="28" t="s">
        <v>614</v>
      </c>
      <c r="F172" s="23" t="s">
        <v>615</v>
      </c>
      <c r="G172" s="23" t="s">
        <v>23</v>
      </c>
      <c r="H172" s="26">
        <v>70</v>
      </c>
      <c r="I172" s="27" t="s">
        <v>22</v>
      </c>
      <c r="J172" s="28" t="s">
        <v>607</v>
      </c>
      <c r="K172" s="29">
        <v>10</v>
      </c>
      <c r="L172" s="30">
        <v>65.18</v>
      </c>
      <c r="M172" s="31"/>
      <c r="N172" s="32">
        <v>5898</v>
      </c>
      <c r="O172" s="32">
        <v>0</v>
      </c>
    </row>
    <row r="173" spans="1:15" ht="34.5" customHeight="1" thickBot="1">
      <c r="A173" s="23" t="s">
        <v>616</v>
      </c>
      <c r="B173" s="24" t="s">
        <v>22</v>
      </c>
      <c r="C173" s="25" t="str">
        <f>HYPERLINK("https://www.kts-pro.ru/images/tovar/C0261-22.jpg")</f>
        <v>https://www.kts-pro.ru/images/tovar/C0261-22.jpg</v>
      </c>
      <c r="D173" s="25" t="s">
        <v>617</v>
      </c>
      <c r="E173" s="28" t="s">
        <v>618</v>
      </c>
      <c r="F173" s="23" t="s">
        <v>619</v>
      </c>
      <c r="G173" s="23" t="s">
        <v>23</v>
      </c>
      <c r="H173" s="26">
        <v>70</v>
      </c>
      <c r="I173" s="27" t="s">
        <v>22</v>
      </c>
      <c r="J173" s="28" t="s">
        <v>607</v>
      </c>
      <c r="K173" s="29">
        <v>10</v>
      </c>
      <c r="L173" s="30">
        <v>65.18</v>
      </c>
      <c r="M173" s="31"/>
      <c r="N173" s="32">
        <v>4841</v>
      </c>
      <c r="O173" s="32">
        <v>0</v>
      </c>
    </row>
    <row r="174" spans="1:13" ht="34.5" customHeight="1">
      <c r="A174" s="18"/>
      <c r="B174" s="19"/>
      <c r="C174" s="20"/>
      <c r="D174" s="20" t="s">
        <v>620</v>
      </c>
      <c r="E174" s="46" t="s">
        <v>621</v>
      </c>
      <c r="F174" s="22"/>
      <c r="G174" s="22"/>
      <c r="H174" s="22"/>
      <c r="I174" s="22"/>
      <c r="J174" s="21"/>
      <c r="K174" s="22"/>
      <c r="L174" s="22"/>
      <c r="M174" s="22"/>
    </row>
    <row r="175" spans="1:15" ht="34.5" customHeight="1" thickBot="1">
      <c r="A175" s="23" t="s">
        <v>623</v>
      </c>
      <c r="B175" s="24" t="s">
        <v>22</v>
      </c>
      <c r="C175" s="25" t="str">
        <f>HYPERLINK("https://www.kts-pro.ru/images/tovar/C0327-15.jpg")</f>
        <v>https://www.kts-pro.ru/images/tovar/C0327-15.jpg</v>
      </c>
      <c r="D175" s="25" t="s">
        <v>624</v>
      </c>
      <c r="E175" s="28" t="s">
        <v>625</v>
      </c>
      <c r="F175" s="23" t="s">
        <v>626</v>
      </c>
      <c r="G175" s="23" t="s">
        <v>23</v>
      </c>
      <c r="H175" s="26">
        <v>38</v>
      </c>
      <c r="I175" s="27" t="s">
        <v>22</v>
      </c>
      <c r="J175" s="28" t="s">
        <v>622</v>
      </c>
      <c r="K175" s="29">
        <v>10</v>
      </c>
      <c r="L175" s="30">
        <v>95.8</v>
      </c>
      <c r="M175" s="31"/>
      <c r="N175" s="32">
        <v>7649</v>
      </c>
      <c r="O175" s="32">
        <v>0</v>
      </c>
    </row>
    <row r="176" spans="1:13" ht="34.5" customHeight="1">
      <c r="A176" s="18"/>
      <c r="B176" s="19"/>
      <c r="C176" s="20"/>
      <c r="D176" s="20" t="s">
        <v>627</v>
      </c>
      <c r="E176" s="46" t="s">
        <v>628</v>
      </c>
      <c r="F176" s="22"/>
      <c r="G176" s="22"/>
      <c r="H176" s="22"/>
      <c r="I176" s="22"/>
      <c r="J176" s="21"/>
      <c r="K176" s="22"/>
      <c r="L176" s="22"/>
      <c r="M176" s="22"/>
    </row>
    <row r="177" spans="1:15" ht="34.5" customHeight="1" thickBot="1">
      <c r="A177" s="23" t="s">
        <v>630</v>
      </c>
      <c r="B177" s="24" t="s">
        <v>22</v>
      </c>
      <c r="C177" s="25" t="str">
        <f>HYPERLINK("https://www.kts-pro.ru/images/tovar/C0340-06.jpg")</f>
        <v>https://www.kts-pro.ru/images/tovar/C0340-06.jpg</v>
      </c>
      <c r="D177" s="25" t="s">
        <v>631</v>
      </c>
      <c r="E177" s="28" t="s">
        <v>632</v>
      </c>
      <c r="F177" s="23" t="s">
        <v>633</v>
      </c>
      <c r="G177" s="23" t="s">
        <v>23</v>
      </c>
      <c r="H177" s="26">
        <v>60</v>
      </c>
      <c r="I177" s="27" t="s">
        <v>22</v>
      </c>
      <c r="J177" s="28" t="s">
        <v>629</v>
      </c>
      <c r="K177" s="29">
        <v>10</v>
      </c>
      <c r="L177" s="30">
        <v>92.1</v>
      </c>
      <c r="M177" s="31"/>
      <c r="N177" s="32">
        <v>3766</v>
      </c>
      <c r="O177" s="32">
        <v>0</v>
      </c>
    </row>
    <row r="178" spans="1:13" ht="34.5" customHeight="1">
      <c r="A178" s="18"/>
      <c r="B178" s="19"/>
      <c r="C178" s="20"/>
      <c r="D178" s="20" t="s">
        <v>634</v>
      </c>
      <c r="E178" s="46" t="s">
        <v>635</v>
      </c>
      <c r="F178" s="22"/>
      <c r="G178" s="22"/>
      <c r="H178" s="22"/>
      <c r="I178" s="22"/>
      <c r="J178" s="21"/>
      <c r="K178" s="22"/>
      <c r="L178" s="22"/>
      <c r="M178" s="22"/>
    </row>
    <row r="179" spans="1:15" ht="34.5" customHeight="1" thickBot="1">
      <c r="A179" s="23" t="s">
        <v>636</v>
      </c>
      <c r="B179" s="24" t="s">
        <v>22</v>
      </c>
      <c r="C179" s="25" t="str">
        <f>HYPERLINK("https://www.kts-pro.ru/images/tovar/C1087-19.jpg")</f>
        <v>https://www.kts-pro.ru/images/tovar/C1087-19.jpg</v>
      </c>
      <c r="D179" s="25" t="s">
        <v>637</v>
      </c>
      <c r="E179" s="28" t="s">
        <v>638</v>
      </c>
      <c r="F179" s="23" t="s">
        <v>639</v>
      </c>
      <c r="G179" s="23" t="s">
        <v>23</v>
      </c>
      <c r="H179" s="26">
        <v>55</v>
      </c>
      <c r="I179" s="27" t="s">
        <v>22</v>
      </c>
      <c r="J179" s="28" t="s">
        <v>640</v>
      </c>
      <c r="K179" s="29">
        <v>10</v>
      </c>
      <c r="L179" s="30">
        <v>41.24</v>
      </c>
      <c r="M179" s="31"/>
      <c r="N179" s="32">
        <v>1785</v>
      </c>
      <c r="O179" s="32">
        <v>0</v>
      </c>
    </row>
    <row r="180" spans="1:13" ht="34.5" customHeight="1">
      <c r="A180" s="18"/>
      <c r="B180" s="19"/>
      <c r="C180" s="20"/>
      <c r="D180" s="20" t="s">
        <v>641</v>
      </c>
      <c r="E180" s="46" t="s">
        <v>642</v>
      </c>
      <c r="F180" s="22"/>
      <c r="G180" s="22"/>
      <c r="H180" s="22"/>
      <c r="I180" s="22"/>
      <c r="J180" s="21"/>
      <c r="K180" s="22"/>
      <c r="L180" s="22"/>
      <c r="M180" s="22"/>
    </row>
    <row r="181" spans="1:15" ht="34.5" customHeight="1">
      <c r="A181" s="23" t="s">
        <v>643</v>
      </c>
      <c r="B181" s="24" t="s">
        <v>22</v>
      </c>
      <c r="C181" s="25" t="str">
        <f>HYPERLINK("https://www.kts-pro.ru/images/tovar/C1831-10.jpg")</f>
        <v>https://www.kts-pro.ru/images/tovar/C1831-10.jpg</v>
      </c>
      <c r="D181" s="25" t="s">
        <v>644</v>
      </c>
      <c r="E181" s="28" t="s">
        <v>645</v>
      </c>
      <c r="F181" s="23" t="s">
        <v>646</v>
      </c>
      <c r="G181" s="23" t="s">
        <v>23</v>
      </c>
      <c r="H181" s="26">
        <v>25</v>
      </c>
      <c r="I181" s="27" t="s">
        <v>22</v>
      </c>
      <c r="J181" s="28" t="s">
        <v>647</v>
      </c>
      <c r="K181" s="29">
        <v>10</v>
      </c>
      <c r="L181" s="30">
        <v>59.73</v>
      </c>
      <c r="M181" s="31"/>
      <c r="N181" s="32">
        <v>4048</v>
      </c>
      <c r="O181" s="32">
        <v>125</v>
      </c>
    </row>
    <row r="182" spans="1:15" ht="34.5" customHeight="1">
      <c r="A182" s="23" t="s">
        <v>648</v>
      </c>
      <c r="B182" s="24" t="s">
        <v>22</v>
      </c>
      <c r="C182" s="25" t="str">
        <f>HYPERLINK("https://www.kts-pro.ru/images/tovar/C1831-14.jpg")</f>
        <v>https://www.kts-pro.ru/images/tovar/C1831-14.jpg</v>
      </c>
      <c r="D182" s="25" t="s">
        <v>649</v>
      </c>
      <c r="E182" s="28" t="s">
        <v>650</v>
      </c>
      <c r="F182" s="23" t="s">
        <v>651</v>
      </c>
      <c r="G182" s="23" t="s">
        <v>23</v>
      </c>
      <c r="H182" s="26">
        <v>25</v>
      </c>
      <c r="I182" s="27" t="s">
        <v>22</v>
      </c>
      <c r="J182" s="28" t="s">
        <v>647</v>
      </c>
      <c r="K182" s="29">
        <v>10</v>
      </c>
      <c r="L182" s="30">
        <v>59.73</v>
      </c>
      <c r="M182" s="31"/>
      <c r="N182" s="32">
        <v>4168</v>
      </c>
      <c r="O182" s="32">
        <v>0</v>
      </c>
    </row>
    <row r="183" spans="1:15" ht="34.5" customHeight="1">
      <c r="A183" s="23" t="s">
        <v>652</v>
      </c>
      <c r="B183" s="24" t="s">
        <v>22</v>
      </c>
      <c r="C183" s="25" t="str">
        <f>HYPERLINK("https://www.kts-pro.ru/images/tovar/C1831-11.jpg")</f>
        <v>https://www.kts-pro.ru/images/tovar/C1831-11.jpg</v>
      </c>
      <c r="D183" s="25" t="s">
        <v>653</v>
      </c>
      <c r="E183" s="28" t="s">
        <v>654</v>
      </c>
      <c r="F183" s="23" t="s">
        <v>655</v>
      </c>
      <c r="G183" s="23" t="s">
        <v>23</v>
      </c>
      <c r="H183" s="26">
        <v>25</v>
      </c>
      <c r="I183" s="27" t="s">
        <v>22</v>
      </c>
      <c r="J183" s="28" t="s">
        <v>647</v>
      </c>
      <c r="K183" s="29">
        <v>10</v>
      </c>
      <c r="L183" s="30">
        <v>59.73</v>
      </c>
      <c r="M183" s="31"/>
      <c r="N183" s="32">
        <v>4320</v>
      </c>
      <c r="O183" s="32">
        <v>75</v>
      </c>
    </row>
    <row r="184" spans="1:15" ht="34.5" customHeight="1" thickBot="1">
      <c r="A184" s="23" t="s">
        <v>656</v>
      </c>
      <c r="B184" s="24" t="s">
        <v>22</v>
      </c>
      <c r="C184" s="25" t="str">
        <f>HYPERLINK("https://www.kts-pro.ru/images/tovar/C1831-13.jpg")</f>
        <v>https://www.kts-pro.ru/images/tovar/C1831-13.jpg</v>
      </c>
      <c r="D184" s="25" t="s">
        <v>657</v>
      </c>
      <c r="E184" s="28" t="s">
        <v>658</v>
      </c>
      <c r="F184" s="23" t="s">
        <v>659</v>
      </c>
      <c r="G184" s="23" t="s">
        <v>23</v>
      </c>
      <c r="H184" s="26">
        <v>25</v>
      </c>
      <c r="I184" s="27" t="s">
        <v>22</v>
      </c>
      <c r="J184" s="28" t="s">
        <v>647</v>
      </c>
      <c r="K184" s="29">
        <v>10</v>
      </c>
      <c r="L184" s="30">
        <v>59.73</v>
      </c>
      <c r="M184" s="31"/>
      <c r="N184" s="32">
        <v>4312</v>
      </c>
      <c r="O184" s="32">
        <v>0</v>
      </c>
    </row>
    <row r="185" spans="1:13" ht="34.5" customHeight="1">
      <c r="A185" s="18"/>
      <c r="B185" s="19"/>
      <c r="C185" s="20"/>
      <c r="D185" s="20" t="s">
        <v>660</v>
      </c>
      <c r="E185" s="46" t="s">
        <v>661</v>
      </c>
      <c r="F185" s="22"/>
      <c r="G185" s="22"/>
      <c r="H185" s="22"/>
      <c r="I185" s="22"/>
      <c r="J185" s="21"/>
      <c r="K185" s="22"/>
      <c r="L185" s="22"/>
      <c r="M185" s="22"/>
    </row>
    <row r="186" spans="1:15" ht="34.5" customHeight="1">
      <c r="A186" s="23" t="s">
        <v>662</v>
      </c>
      <c r="B186" s="24" t="s">
        <v>22</v>
      </c>
      <c r="C186" s="25" t="str">
        <f>HYPERLINK("https://www.kts-pro.ru/images/tovar/C2801-12.jpg")</f>
        <v>https://www.kts-pro.ru/images/tovar/C2801-12.jpg</v>
      </c>
      <c r="D186" s="25" t="s">
        <v>663</v>
      </c>
      <c r="E186" s="28" t="s">
        <v>664</v>
      </c>
      <c r="F186" s="23" t="s">
        <v>665</v>
      </c>
      <c r="G186" s="23" t="s">
        <v>23</v>
      </c>
      <c r="H186" s="26">
        <v>30</v>
      </c>
      <c r="I186" s="27" t="s">
        <v>22</v>
      </c>
      <c r="J186" s="28" t="s">
        <v>666</v>
      </c>
      <c r="K186" s="29">
        <v>10</v>
      </c>
      <c r="L186" s="30">
        <v>111.46</v>
      </c>
      <c r="M186" s="31"/>
      <c r="N186" s="32">
        <v>5221</v>
      </c>
      <c r="O186" s="32">
        <v>0</v>
      </c>
    </row>
    <row r="187" spans="1:15" ht="34.5" customHeight="1" thickBot="1">
      <c r="A187" s="23" t="s">
        <v>667</v>
      </c>
      <c r="B187" s="24" t="s">
        <v>22</v>
      </c>
      <c r="C187" s="25" t="str">
        <f>HYPERLINK("https://www.kts-pro.ru/images/tovar/C2801-13.jpg")</f>
        <v>https://www.kts-pro.ru/images/tovar/C2801-13.jpg</v>
      </c>
      <c r="D187" s="25" t="s">
        <v>668</v>
      </c>
      <c r="E187" s="28" t="s">
        <v>669</v>
      </c>
      <c r="F187" s="23" t="s">
        <v>670</v>
      </c>
      <c r="G187" s="23" t="s">
        <v>23</v>
      </c>
      <c r="H187" s="26">
        <v>30</v>
      </c>
      <c r="I187" s="27" t="s">
        <v>22</v>
      </c>
      <c r="J187" s="28" t="s">
        <v>666</v>
      </c>
      <c r="K187" s="29">
        <v>10</v>
      </c>
      <c r="L187" s="30">
        <v>111.46</v>
      </c>
      <c r="M187" s="31"/>
      <c r="N187" s="32">
        <v>6095</v>
      </c>
      <c r="O187" s="32">
        <v>0</v>
      </c>
    </row>
    <row r="188" spans="1:13" ht="34.5" customHeight="1">
      <c r="A188" s="18"/>
      <c r="B188" s="19"/>
      <c r="C188" s="20"/>
      <c r="D188" s="20" t="s">
        <v>671</v>
      </c>
      <c r="E188" s="46" t="s">
        <v>672</v>
      </c>
      <c r="F188" s="22"/>
      <c r="G188" s="22"/>
      <c r="H188" s="22"/>
      <c r="I188" s="22"/>
      <c r="J188" s="21"/>
      <c r="K188" s="22"/>
      <c r="L188" s="22"/>
      <c r="M188" s="22"/>
    </row>
    <row r="189" spans="1:15" ht="34.5" customHeight="1">
      <c r="A189" s="23" t="s">
        <v>673</v>
      </c>
      <c r="B189" s="24" t="s">
        <v>22</v>
      </c>
      <c r="C189" s="25" t="str">
        <f>HYPERLINK("https://www.kts-pro.ru/images/tovar/C4284-04.jpg")</f>
        <v>https://www.kts-pro.ru/images/tovar/C4284-04.jpg</v>
      </c>
      <c r="D189" s="25" t="s">
        <v>674</v>
      </c>
      <c r="E189" s="28" t="s">
        <v>675</v>
      </c>
      <c r="F189" s="23" t="s">
        <v>676</v>
      </c>
      <c r="G189" s="23" t="s">
        <v>23</v>
      </c>
      <c r="H189" s="26">
        <v>80</v>
      </c>
      <c r="I189" s="27" t="s">
        <v>22</v>
      </c>
      <c r="J189" s="28" t="s">
        <v>677</v>
      </c>
      <c r="K189" s="29">
        <v>10</v>
      </c>
      <c r="L189" s="30">
        <v>79.56</v>
      </c>
      <c r="M189" s="31"/>
      <c r="N189" s="32">
        <v>582</v>
      </c>
      <c r="O189" s="32">
        <v>80</v>
      </c>
    </row>
    <row r="190" spans="1:15" ht="34.5" customHeight="1">
      <c r="A190" s="23" t="s">
        <v>678</v>
      </c>
      <c r="B190" s="24" t="s">
        <v>22</v>
      </c>
      <c r="C190" s="25" t="str">
        <f>HYPERLINK("https://www.kts-pro.ru/images/tovar/C4284-07.jpg")</f>
        <v>https://www.kts-pro.ru/images/tovar/C4284-07.jpg</v>
      </c>
      <c r="D190" s="25" t="s">
        <v>679</v>
      </c>
      <c r="E190" s="28" t="s">
        <v>680</v>
      </c>
      <c r="F190" s="23" t="s">
        <v>681</v>
      </c>
      <c r="G190" s="23" t="s">
        <v>23</v>
      </c>
      <c r="H190" s="26">
        <v>80</v>
      </c>
      <c r="I190" s="27" t="s">
        <v>22</v>
      </c>
      <c r="J190" s="28" t="s">
        <v>677</v>
      </c>
      <c r="K190" s="29">
        <v>10</v>
      </c>
      <c r="L190" s="30">
        <v>79.56</v>
      </c>
      <c r="M190" s="31"/>
      <c r="N190" s="32">
        <v>1460</v>
      </c>
      <c r="O190" s="32">
        <v>80</v>
      </c>
    </row>
    <row r="191" spans="1:15" ht="34.5" customHeight="1">
      <c r="A191" s="23" t="s">
        <v>682</v>
      </c>
      <c r="B191" s="24" t="s">
        <v>22</v>
      </c>
      <c r="C191" s="25" t="str">
        <f>HYPERLINK("https://www.kts-pro.ru/images/tovar/C4284-14.jpg")</f>
        <v>https://www.kts-pro.ru/images/tovar/C4284-14.jpg</v>
      </c>
      <c r="D191" s="25" t="s">
        <v>683</v>
      </c>
      <c r="E191" s="28" t="s">
        <v>684</v>
      </c>
      <c r="F191" s="23" t="s">
        <v>685</v>
      </c>
      <c r="G191" s="23" t="s">
        <v>23</v>
      </c>
      <c r="H191" s="26">
        <v>80</v>
      </c>
      <c r="I191" s="27" t="s">
        <v>22</v>
      </c>
      <c r="J191" s="28" t="s">
        <v>677</v>
      </c>
      <c r="K191" s="29">
        <v>10</v>
      </c>
      <c r="L191" s="30">
        <v>79.56</v>
      </c>
      <c r="M191" s="31"/>
      <c r="N191" s="32">
        <v>418</v>
      </c>
      <c r="O191" s="32">
        <v>80</v>
      </c>
    </row>
    <row r="192" spans="1:15" ht="34.5" customHeight="1" thickBot="1">
      <c r="A192" s="23" t="s">
        <v>686</v>
      </c>
      <c r="B192" s="24" t="s">
        <v>22</v>
      </c>
      <c r="C192" s="25" t="str">
        <f>HYPERLINK("https://www.kts-pro.ru/images/tovar/C4284-12.jpg")</f>
        <v>https://www.kts-pro.ru/images/tovar/C4284-12.jpg</v>
      </c>
      <c r="D192" s="25" t="s">
        <v>687</v>
      </c>
      <c r="E192" s="28" t="s">
        <v>688</v>
      </c>
      <c r="F192" s="23" t="s">
        <v>689</v>
      </c>
      <c r="G192" s="23" t="s">
        <v>23</v>
      </c>
      <c r="H192" s="26">
        <v>80</v>
      </c>
      <c r="I192" s="27" t="s">
        <v>22</v>
      </c>
      <c r="J192" s="28" t="s">
        <v>677</v>
      </c>
      <c r="K192" s="29">
        <v>10</v>
      </c>
      <c r="L192" s="30">
        <v>79.56</v>
      </c>
      <c r="M192" s="31"/>
      <c r="N192" s="32">
        <v>527</v>
      </c>
      <c r="O192" s="32">
        <v>80</v>
      </c>
    </row>
    <row r="193" spans="1:13" ht="34.5" customHeight="1">
      <c r="A193" s="18"/>
      <c r="B193" s="19"/>
      <c r="C193" s="20"/>
      <c r="D193" s="20" t="s">
        <v>690</v>
      </c>
      <c r="E193" s="46" t="s">
        <v>691</v>
      </c>
      <c r="F193" s="22"/>
      <c r="G193" s="22"/>
      <c r="H193" s="22"/>
      <c r="I193" s="22"/>
      <c r="J193" s="21"/>
      <c r="K193" s="22"/>
      <c r="L193" s="22"/>
      <c r="M193" s="22"/>
    </row>
    <row r="194" spans="1:15" ht="34.5" customHeight="1">
      <c r="A194" s="23" t="s">
        <v>693</v>
      </c>
      <c r="B194" s="24" t="s">
        <v>22</v>
      </c>
      <c r="C194" s="25" t="str">
        <f>HYPERLINK("https://www.kts-pro.ru/images/tovar/C3218-06.jpg")</f>
        <v>https://www.kts-pro.ru/images/tovar/C3218-06.jpg</v>
      </c>
      <c r="D194" s="25" t="s">
        <v>694</v>
      </c>
      <c r="E194" s="28" t="s">
        <v>695</v>
      </c>
      <c r="F194" s="23" t="s">
        <v>696</v>
      </c>
      <c r="G194" s="23" t="s">
        <v>23</v>
      </c>
      <c r="H194" s="26">
        <v>60</v>
      </c>
      <c r="I194" s="27" t="s">
        <v>22</v>
      </c>
      <c r="J194" s="28" t="s">
        <v>692</v>
      </c>
      <c r="K194" s="29">
        <v>10</v>
      </c>
      <c r="L194" s="30">
        <v>66.81</v>
      </c>
      <c r="M194" s="31"/>
      <c r="N194" s="32">
        <v>2621</v>
      </c>
      <c r="O194" s="32">
        <v>0</v>
      </c>
    </row>
    <row r="195" spans="1:15" ht="34.5" customHeight="1" thickBot="1">
      <c r="A195" s="23" t="s">
        <v>697</v>
      </c>
      <c r="B195" s="24" t="s">
        <v>22</v>
      </c>
      <c r="C195" s="25" t="str">
        <f>HYPERLINK("https://www.kts-pro.ru/images/tovar/C3218-08.jpg")</f>
        <v>https://www.kts-pro.ru/images/tovar/C3218-08.jpg</v>
      </c>
      <c r="D195" s="25" t="s">
        <v>698</v>
      </c>
      <c r="E195" s="28" t="s">
        <v>699</v>
      </c>
      <c r="F195" s="23" t="s">
        <v>700</v>
      </c>
      <c r="G195" s="23" t="s">
        <v>23</v>
      </c>
      <c r="H195" s="26">
        <v>60</v>
      </c>
      <c r="I195" s="27" t="s">
        <v>22</v>
      </c>
      <c r="J195" s="28" t="s">
        <v>692</v>
      </c>
      <c r="K195" s="29">
        <v>10</v>
      </c>
      <c r="L195" s="30">
        <v>66.81</v>
      </c>
      <c r="M195" s="31"/>
      <c r="N195" s="32">
        <v>2974</v>
      </c>
      <c r="O195" s="32">
        <v>0</v>
      </c>
    </row>
    <row r="196" spans="1:15" ht="34.5" customHeight="1" thickBot="1">
      <c r="A196" s="13"/>
      <c r="B196" s="14"/>
      <c r="C196" s="15"/>
      <c r="D196" s="15" t="s">
        <v>17</v>
      </c>
      <c r="E196" s="45" t="s">
        <v>701</v>
      </c>
      <c r="F196" s="17"/>
      <c r="G196" s="17"/>
      <c r="H196" s="17"/>
      <c r="I196" s="17"/>
      <c r="J196" s="16"/>
      <c r="K196" s="17"/>
      <c r="L196" s="17"/>
      <c r="M196" s="17"/>
      <c r="N196" s="17"/>
      <c r="O196" s="17"/>
    </row>
    <row r="197" spans="1:13" ht="34.5" customHeight="1">
      <c r="A197" s="18"/>
      <c r="B197" s="19"/>
      <c r="C197" s="20"/>
      <c r="D197" s="20" t="s">
        <v>703</v>
      </c>
      <c r="E197" s="46" t="s">
        <v>704</v>
      </c>
      <c r="F197" s="22"/>
      <c r="G197" s="22"/>
      <c r="H197" s="22"/>
      <c r="I197" s="22"/>
      <c r="J197" s="21"/>
      <c r="K197" s="22"/>
      <c r="L197" s="22"/>
      <c r="M197" s="22"/>
    </row>
    <row r="198" spans="1:15" ht="34.5" customHeight="1" thickBot="1">
      <c r="A198" s="23" t="s">
        <v>705</v>
      </c>
      <c r="B198" s="24" t="s">
        <v>22</v>
      </c>
      <c r="C198" s="25" t="str">
        <f>HYPERLINK("https://www.kts-pro.ru/images/tovar/C1721-03.jpg")</f>
        <v>https://www.kts-pro.ru/images/tovar/C1721-03.jpg</v>
      </c>
      <c r="D198" s="25" t="s">
        <v>706</v>
      </c>
      <c r="E198" s="28" t="s">
        <v>707</v>
      </c>
      <c r="F198" s="23" t="s">
        <v>708</v>
      </c>
      <c r="G198" s="23" t="s">
        <v>23</v>
      </c>
      <c r="H198" s="26">
        <v>70</v>
      </c>
      <c r="I198" s="27" t="s">
        <v>22</v>
      </c>
      <c r="J198" s="28" t="s">
        <v>702</v>
      </c>
      <c r="K198" s="29">
        <v>10</v>
      </c>
      <c r="L198" s="30">
        <v>178.66</v>
      </c>
      <c r="M198" s="31"/>
      <c r="N198" s="32">
        <v>1369</v>
      </c>
      <c r="O198" s="32">
        <v>0</v>
      </c>
    </row>
    <row r="199" spans="1:15" ht="34.5" customHeight="1" thickBot="1">
      <c r="A199" s="13"/>
      <c r="B199" s="14"/>
      <c r="C199" s="15"/>
      <c r="D199" s="15" t="s">
        <v>17</v>
      </c>
      <c r="E199" s="45" t="s">
        <v>709</v>
      </c>
      <c r="F199" s="17"/>
      <c r="G199" s="17"/>
      <c r="H199" s="17"/>
      <c r="I199" s="17"/>
      <c r="J199" s="16"/>
      <c r="K199" s="17"/>
      <c r="L199" s="17"/>
      <c r="M199" s="17"/>
      <c r="N199" s="17"/>
      <c r="O199" s="17"/>
    </row>
    <row r="200" spans="1:13" ht="34.5" customHeight="1">
      <c r="A200" s="18"/>
      <c r="B200" s="19"/>
      <c r="C200" s="20"/>
      <c r="D200" s="20" t="s">
        <v>710</v>
      </c>
      <c r="E200" s="46" t="s">
        <v>711</v>
      </c>
      <c r="F200" s="22"/>
      <c r="G200" s="22"/>
      <c r="H200" s="22"/>
      <c r="I200" s="22"/>
      <c r="J200" s="21"/>
      <c r="K200" s="22"/>
      <c r="L200" s="22"/>
      <c r="M200" s="22"/>
    </row>
    <row r="201" spans="1:15" ht="34.5" customHeight="1">
      <c r="A201" s="23" t="s">
        <v>713</v>
      </c>
      <c r="B201" s="24" t="s">
        <v>22</v>
      </c>
      <c r="C201" s="25" t="str">
        <f>HYPERLINK("https://www.kts-pro.ru/images/tovar/C0003-53.jpg")</f>
        <v>https://www.kts-pro.ru/images/tovar/C0003-53.jpg</v>
      </c>
      <c r="D201" s="25" t="s">
        <v>714</v>
      </c>
      <c r="E201" s="28" t="s">
        <v>715</v>
      </c>
      <c r="F201" s="23" t="s">
        <v>716</v>
      </c>
      <c r="G201" s="23" t="s">
        <v>23</v>
      </c>
      <c r="H201" s="26">
        <v>50</v>
      </c>
      <c r="I201" s="27" t="s">
        <v>22</v>
      </c>
      <c r="J201" s="28" t="s">
        <v>712</v>
      </c>
      <c r="K201" s="29">
        <v>10</v>
      </c>
      <c r="L201" s="30">
        <v>47.98</v>
      </c>
      <c r="M201" s="31"/>
      <c r="N201" s="32">
        <v>1340</v>
      </c>
      <c r="O201" s="32">
        <v>700</v>
      </c>
    </row>
    <row r="202" spans="1:15" ht="34.5" customHeight="1">
      <c r="A202" s="23" t="s">
        <v>717</v>
      </c>
      <c r="B202" s="24" t="s">
        <v>22</v>
      </c>
      <c r="C202" s="25" t="str">
        <f>HYPERLINK("https://www.kts-pro.ru/images/tovar/C0003-47.jpg")</f>
        <v>https://www.kts-pro.ru/images/tovar/C0003-47.jpg</v>
      </c>
      <c r="D202" s="25" t="s">
        <v>718</v>
      </c>
      <c r="E202" s="28" t="s">
        <v>719</v>
      </c>
      <c r="F202" s="23" t="s">
        <v>720</v>
      </c>
      <c r="G202" s="23" t="s">
        <v>23</v>
      </c>
      <c r="H202" s="26">
        <v>50</v>
      </c>
      <c r="I202" s="27" t="s">
        <v>22</v>
      </c>
      <c r="J202" s="28" t="s">
        <v>712</v>
      </c>
      <c r="K202" s="29">
        <v>10</v>
      </c>
      <c r="L202" s="30">
        <v>47.98</v>
      </c>
      <c r="M202" s="31"/>
      <c r="N202" s="32">
        <v>2044</v>
      </c>
      <c r="O202" s="32">
        <v>1450</v>
      </c>
    </row>
    <row r="203" spans="1:15" ht="34.5" customHeight="1">
      <c r="A203" s="23" t="s">
        <v>721</v>
      </c>
      <c r="B203" s="24" t="s">
        <v>22</v>
      </c>
      <c r="C203" s="25" t="str">
        <f>HYPERLINK("https://www.kts-pro.ru/images/tovar/C0003-50.jpg")</f>
        <v>https://www.kts-pro.ru/images/tovar/C0003-50.jpg</v>
      </c>
      <c r="D203" s="25" t="s">
        <v>722</v>
      </c>
      <c r="E203" s="28" t="s">
        <v>723</v>
      </c>
      <c r="F203" s="23" t="s">
        <v>724</v>
      </c>
      <c r="G203" s="23" t="s">
        <v>23</v>
      </c>
      <c r="H203" s="26">
        <v>50</v>
      </c>
      <c r="I203" s="27" t="s">
        <v>22</v>
      </c>
      <c r="J203" s="28" t="s">
        <v>712</v>
      </c>
      <c r="K203" s="29">
        <v>10</v>
      </c>
      <c r="L203" s="30">
        <v>47.98</v>
      </c>
      <c r="M203" s="31"/>
      <c r="N203" s="32">
        <v>1243</v>
      </c>
      <c r="O203" s="32">
        <v>700</v>
      </c>
    </row>
    <row r="204" spans="1:15" ht="34.5" customHeight="1">
      <c r="A204" s="23" t="s">
        <v>725</v>
      </c>
      <c r="B204" s="24" t="s">
        <v>22</v>
      </c>
      <c r="C204" s="25" t="str">
        <f>HYPERLINK("https://www.kts-pro.ru/images/tovar/C0003-48.jpg")</f>
        <v>https://www.kts-pro.ru/images/tovar/C0003-48.jpg</v>
      </c>
      <c r="D204" s="25" t="s">
        <v>726</v>
      </c>
      <c r="E204" s="28" t="s">
        <v>727</v>
      </c>
      <c r="F204" s="23" t="s">
        <v>728</v>
      </c>
      <c r="G204" s="23" t="s">
        <v>23</v>
      </c>
      <c r="H204" s="26">
        <v>50</v>
      </c>
      <c r="I204" s="27" t="s">
        <v>22</v>
      </c>
      <c r="J204" s="28" t="s">
        <v>712</v>
      </c>
      <c r="K204" s="29">
        <v>10</v>
      </c>
      <c r="L204" s="30">
        <v>47.98</v>
      </c>
      <c r="M204" s="31"/>
      <c r="N204" s="32">
        <v>1693</v>
      </c>
      <c r="O204" s="32">
        <v>550</v>
      </c>
    </row>
    <row r="205" spans="1:15" ht="34.5" customHeight="1">
      <c r="A205" s="23" t="s">
        <v>729</v>
      </c>
      <c r="B205" s="24" t="s">
        <v>22</v>
      </c>
      <c r="C205" s="25" t="str">
        <f>HYPERLINK("https://www.kts-pro.ru/images/tovar/C0003-52.jpg")</f>
        <v>https://www.kts-pro.ru/images/tovar/C0003-52.jpg</v>
      </c>
      <c r="D205" s="25" t="s">
        <v>730</v>
      </c>
      <c r="E205" s="28" t="s">
        <v>731</v>
      </c>
      <c r="F205" s="23" t="s">
        <v>732</v>
      </c>
      <c r="G205" s="23" t="s">
        <v>23</v>
      </c>
      <c r="H205" s="26">
        <v>50</v>
      </c>
      <c r="I205" s="27" t="s">
        <v>22</v>
      </c>
      <c r="J205" s="28" t="s">
        <v>712</v>
      </c>
      <c r="K205" s="29">
        <v>10</v>
      </c>
      <c r="L205" s="30">
        <v>47.98</v>
      </c>
      <c r="M205" s="31"/>
      <c r="N205" s="32">
        <v>7829</v>
      </c>
      <c r="O205" s="32">
        <v>850</v>
      </c>
    </row>
    <row r="206" spans="1:15" ht="34.5" customHeight="1" thickBot="1">
      <c r="A206" s="23" t="s">
        <v>733</v>
      </c>
      <c r="B206" s="24" t="s">
        <v>22</v>
      </c>
      <c r="C206" s="25" t="str">
        <f>HYPERLINK("https://www.kts-pro.ru/images/tovar/C0003-51.jpg")</f>
        <v>https://www.kts-pro.ru/images/tovar/C0003-51.jpg</v>
      </c>
      <c r="D206" s="25" t="s">
        <v>734</v>
      </c>
      <c r="E206" s="28" t="s">
        <v>735</v>
      </c>
      <c r="F206" s="23" t="s">
        <v>736</v>
      </c>
      <c r="G206" s="23" t="s">
        <v>23</v>
      </c>
      <c r="H206" s="26">
        <v>50</v>
      </c>
      <c r="I206" s="27" t="s">
        <v>22</v>
      </c>
      <c r="J206" s="28" t="s">
        <v>712</v>
      </c>
      <c r="K206" s="29">
        <v>10</v>
      </c>
      <c r="L206" s="30">
        <v>47.98</v>
      </c>
      <c r="M206" s="31"/>
      <c r="N206" s="32">
        <v>2094</v>
      </c>
      <c r="O206" s="32">
        <v>1100</v>
      </c>
    </row>
    <row r="207" spans="1:13" ht="34.5" customHeight="1">
      <c r="A207" s="18"/>
      <c r="B207" s="19"/>
      <c r="C207" s="20"/>
      <c r="D207" s="20" t="s">
        <v>737</v>
      </c>
      <c r="E207" s="46" t="s">
        <v>738</v>
      </c>
      <c r="F207" s="22"/>
      <c r="G207" s="22"/>
      <c r="H207" s="22"/>
      <c r="I207" s="22"/>
      <c r="J207" s="21"/>
      <c r="K207" s="22"/>
      <c r="L207" s="22"/>
      <c r="M207" s="22"/>
    </row>
    <row r="208" spans="1:15" ht="34.5" customHeight="1">
      <c r="A208" s="23" t="s">
        <v>740</v>
      </c>
      <c r="B208" s="24" t="s">
        <v>22</v>
      </c>
      <c r="C208" s="25" t="str">
        <f>HYPERLINK("https://www.kts-pro.ru/images/tovar/C0011-31.jpg")</f>
        <v>https://www.kts-pro.ru/images/tovar/C0011-31.jpg</v>
      </c>
      <c r="D208" s="25" t="s">
        <v>741</v>
      </c>
      <c r="E208" s="28" t="s">
        <v>742</v>
      </c>
      <c r="F208" s="23" t="s">
        <v>743</v>
      </c>
      <c r="G208" s="23" t="s">
        <v>23</v>
      </c>
      <c r="H208" s="26">
        <v>50</v>
      </c>
      <c r="I208" s="27" t="s">
        <v>22</v>
      </c>
      <c r="J208" s="28" t="s">
        <v>739</v>
      </c>
      <c r="K208" s="29">
        <v>10</v>
      </c>
      <c r="L208" s="30">
        <v>29.9</v>
      </c>
      <c r="M208" s="31"/>
      <c r="N208" s="32">
        <v>1217</v>
      </c>
      <c r="O208" s="32">
        <v>50</v>
      </c>
    </row>
    <row r="209" spans="1:15" ht="34.5" customHeight="1" thickBot="1">
      <c r="A209" s="23" t="s">
        <v>744</v>
      </c>
      <c r="B209" s="24" t="s">
        <v>22</v>
      </c>
      <c r="C209" s="25" t="str">
        <f>HYPERLINK("https://www.kts-pro.ru/images/tovar/C0011-23.jpg")</f>
        <v>https://www.kts-pro.ru/images/tovar/C0011-23.jpg</v>
      </c>
      <c r="D209" s="25" t="s">
        <v>745</v>
      </c>
      <c r="E209" s="28" t="s">
        <v>746</v>
      </c>
      <c r="F209" s="23" t="s">
        <v>747</v>
      </c>
      <c r="G209" s="23" t="s">
        <v>23</v>
      </c>
      <c r="H209" s="26">
        <v>50</v>
      </c>
      <c r="I209" s="27" t="s">
        <v>22</v>
      </c>
      <c r="J209" s="28" t="s">
        <v>739</v>
      </c>
      <c r="K209" s="29">
        <v>10</v>
      </c>
      <c r="L209" s="30">
        <v>29.9</v>
      </c>
      <c r="M209" s="31"/>
      <c r="N209" s="32">
        <v>859</v>
      </c>
      <c r="O209" s="32">
        <v>50</v>
      </c>
    </row>
    <row r="210" spans="1:13" ht="34.5" customHeight="1">
      <c r="A210" s="18"/>
      <c r="B210" s="19"/>
      <c r="C210" s="20"/>
      <c r="D210" s="20" t="s">
        <v>748</v>
      </c>
      <c r="E210" s="46" t="s">
        <v>749</v>
      </c>
      <c r="F210" s="22"/>
      <c r="G210" s="22"/>
      <c r="H210" s="22"/>
      <c r="I210" s="22"/>
      <c r="J210" s="21"/>
      <c r="K210" s="22"/>
      <c r="L210" s="22"/>
      <c r="M210" s="22"/>
    </row>
    <row r="211" spans="1:15" ht="34.5" customHeight="1">
      <c r="A211" s="23" t="s">
        <v>750</v>
      </c>
      <c r="B211" s="24" t="s">
        <v>22</v>
      </c>
      <c r="C211" s="25" t="str">
        <f>HYPERLINK("https://www.kts-pro.ru/images/tovar/C0019-40.jpg")</f>
        <v>https://www.kts-pro.ru/images/tovar/C0019-40.jpg</v>
      </c>
      <c r="D211" s="25" t="s">
        <v>751</v>
      </c>
      <c r="E211" s="28" t="s">
        <v>752</v>
      </c>
      <c r="F211" s="23" t="s">
        <v>753</v>
      </c>
      <c r="G211" s="23" t="s">
        <v>23</v>
      </c>
      <c r="H211" s="26">
        <v>55</v>
      </c>
      <c r="I211" s="27" t="s">
        <v>22</v>
      </c>
      <c r="J211" s="28" t="s">
        <v>754</v>
      </c>
      <c r="K211" s="29">
        <v>10</v>
      </c>
      <c r="L211" s="30">
        <v>40.35</v>
      </c>
      <c r="M211" s="31"/>
      <c r="N211" s="32">
        <v>10994</v>
      </c>
      <c r="O211" s="32">
        <v>55</v>
      </c>
    </row>
    <row r="212" spans="1:15" ht="34.5" customHeight="1">
      <c r="A212" s="23" t="s">
        <v>755</v>
      </c>
      <c r="B212" s="24" t="s">
        <v>22</v>
      </c>
      <c r="C212" s="25" t="str">
        <f>HYPERLINK("https://www.kts-pro.ru/images/tovar/C0019-39.jpg")</f>
        <v>https://www.kts-pro.ru/images/tovar/C0019-39.jpg</v>
      </c>
      <c r="D212" s="25" t="s">
        <v>756</v>
      </c>
      <c r="E212" s="28" t="s">
        <v>757</v>
      </c>
      <c r="F212" s="23" t="s">
        <v>758</v>
      </c>
      <c r="G212" s="23" t="s">
        <v>23</v>
      </c>
      <c r="H212" s="26">
        <v>55</v>
      </c>
      <c r="I212" s="27" t="s">
        <v>22</v>
      </c>
      <c r="J212" s="28" t="s">
        <v>754</v>
      </c>
      <c r="K212" s="29">
        <v>10</v>
      </c>
      <c r="L212" s="30">
        <v>40.35</v>
      </c>
      <c r="M212" s="31"/>
      <c r="N212" s="32">
        <v>12688</v>
      </c>
      <c r="O212" s="32">
        <v>0</v>
      </c>
    </row>
    <row r="213" spans="1:15" ht="34.5" customHeight="1">
      <c r="A213" s="23" t="s">
        <v>759</v>
      </c>
      <c r="B213" s="24" t="s">
        <v>22</v>
      </c>
      <c r="C213" s="25" t="str">
        <f>HYPERLINK("https://www.kts-pro.ru/images/tovar/C0019-33.jpg")</f>
        <v>https://www.kts-pro.ru/images/tovar/C0019-33.jpg</v>
      </c>
      <c r="D213" s="25" t="s">
        <v>760</v>
      </c>
      <c r="E213" s="28" t="s">
        <v>761</v>
      </c>
      <c r="F213" s="23" t="s">
        <v>762</v>
      </c>
      <c r="G213" s="23" t="s">
        <v>23</v>
      </c>
      <c r="H213" s="26">
        <v>55</v>
      </c>
      <c r="I213" s="27" t="s">
        <v>22</v>
      </c>
      <c r="J213" s="28" t="s">
        <v>754</v>
      </c>
      <c r="K213" s="29">
        <v>10</v>
      </c>
      <c r="L213" s="30">
        <v>40.35</v>
      </c>
      <c r="M213" s="31"/>
      <c r="N213" s="32">
        <v>9937</v>
      </c>
      <c r="O213" s="32">
        <v>0</v>
      </c>
    </row>
    <row r="214" spans="1:15" ht="34.5" customHeight="1">
      <c r="A214" s="23" t="s">
        <v>763</v>
      </c>
      <c r="B214" s="24" t="s">
        <v>22</v>
      </c>
      <c r="C214" s="25" t="str">
        <f>HYPERLINK("https://www.kts-pro.ru/images/tovar/C0019-37.jpg")</f>
        <v>https://www.kts-pro.ru/images/tovar/C0019-37.jpg</v>
      </c>
      <c r="D214" s="25" t="s">
        <v>764</v>
      </c>
      <c r="E214" s="28" t="s">
        <v>765</v>
      </c>
      <c r="F214" s="23" t="s">
        <v>766</v>
      </c>
      <c r="G214" s="23" t="s">
        <v>23</v>
      </c>
      <c r="H214" s="26">
        <v>55</v>
      </c>
      <c r="I214" s="27" t="s">
        <v>22</v>
      </c>
      <c r="J214" s="28" t="s">
        <v>754</v>
      </c>
      <c r="K214" s="29">
        <v>10</v>
      </c>
      <c r="L214" s="30">
        <v>40.35</v>
      </c>
      <c r="M214" s="31"/>
      <c r="N214" s="32">
        <v>11043</v>
      </c>
      <c r="O214" s="32">
        <v>0</v>
      </c>
    </row>
    <row r="215" spans="1:15" ht="34.5" customHeight="1">
      <c r="A215" s="23" t="s">
        <v>767</v>
      </c>
      <c r="B215" s="24" t="s">
        <v>22</v>
      </c>
      <c r="C215" s="25" t="str">
        <f>HYPERLINK("https://www.kts-pro.ru/images/tovar/C0019-36.jpg")</f>
        <v>https://www.kts-pro.ru/images/tovar/C0019-36.jpg</v>
      </c>
      <c r="D215" s="25" t="s">
        <v>768</v>
      </c>
      <c r="E215" s="28" t="s">
        <v>769</v>
      </c>
      <c r="F215" s="23" t="s">
        <v>770</v>
      </c>
      <c r="G215" s="23" t="s">
        <v>23</v>
      </c>
      <c r="H215" s="26">
        <v>55</v>
      </c>
      <c r="I215" s="27" t="s">
        <v>22</v>
      </c>
      <c r="J215" s="28" t="s">
        <v>754</v>
      </c>
      <c r="K215" s="29">
        <v>10</v>
      </c>
      <c r="L215" s="30">
        <v>40.35</v>
      </c>
      <c r="M215" s="31"/>
      <c r="N215" s="32">
        <v>8282</v>
      </c>
      <c r="O215" s="32">
        <v>55</v>
      </c>
    </row>
    <row r="216" spans="1:15" ht="34.5" customHeight="1" thickBot="1">
      <c r="A216" s="23" t="s">
        <v>771</v>
      </c>
      <c r="B216" s="24" t="s">
        <v>22</v>
      </c>
      <c r="C216" s="25" t="str">
        <f>HYPERLINK("https://www.kts-pro.ru/images/tovar/C0019-34.jpg")</f>
        <v>https://www.kts-pro.ru/images/tovar/C0019-34.jpg</v>
      </c>
      <c r="D216" s="25" t="s">
        <v>772</v>
      </c>
      <c r="E216" s="28" t="s">
        <v>773</v>
      </c>
      <c r="F216" s="23" t="s">
        <v>774</v>
      </c>
      <c r="G216" s="23" t="s">
        <v>23</v>
      </c>
      <c r="H216" s="26">
        <v>55</v>
      </c>
      <c r="I216" s="27" t="s">
        <v>22</v>
      </c>
      <c r="J216" s="28" t="s">
        <v>754</v>
      </c>
      <c r="K216" s="29">
        <v>10</v>
      </c>
      <c r="L216" s="30">
        <v>40.35</v>
      </c>
      <c r="M216" s="31"/>
      <c r="N216" s="32">
        <v>12444</v>
      </c>
      <c r="O216" s="32">
        <v>0</v>
      </c>
    </row>
    <row r="217" spans="1:13" ht="34.5" customHeight="1">
      <c r="A217" s="18"/>
      <c r="B217" s="19"/>
      <c r="C217" s="20"/>
      <c r="D217" s="20" t="s">
        <v>775</v>
      </c>
      <c r="E217" s="46" t="s">
        <v>776</v>
      </c>
      <c r="F217" s="22"/>
      <c r="G217" s="22"/>
      <c r="H217" s="22"/>
      <c r="I217" s="22"/>
      <c r="J217" s="21"/>
      <c r="K217" s="22"/>
      <c r="L217" s="22"/>
      <c r="M217" s="22"/>
    </row>
    <row r="218" spans="1:15" ht="34.5" customHeight="1">
      <c r="A218" s="23" t="s">
        <v>777</v>
      </c>
      <c r="B218" s="24" t="s">
        <v>22</v>
      </c>
      <c r="C218" s="25" t="str">
        <f>HYPERLINK("https://www.kts-pro.ru/images/tovar/C0010-23.jpg")</f>
        <v>https://www.kts-pro.ru/images/tovar/C0010-23.jpg</v>
      </c>
      <c r="D218" s="25" t="s">
        <v>778</v>
      </c>
      <c r="E218" s="28" t="s">
        <v>779</v>
      </c>
      <c r="F218" s="23" t="s">
        <v>780</v>
      </c>
      <c r="G218" s="23" t="s">
        <v>23</v>
      </c>
      <c r="H218" s="26">
        <v>50</v>
      </c>
      <c r="I218" s="27" t="s">
        <v>22</v>
      </c>
      <c r="J218" s="28" t="s">
        <v>781</v>
      </c>
      <c r="K218" s="29">
        <v>10</v>
      </c>
      <c r="L218" s="30">
        <v>55.89</v>
      </c>
      <c r="M218" s="31"/>
      <c r="N218" s="32">
        <v>1637</v>
      </c>
      <c r="O218" s="32">
        <v>1500</v>
      </c>
    </row>
    <row r="219" spans="1:15" ht="34.5" customHeight="1">
      <c r="A219" s="23" t="s">
        <v>782</v>
      </c>
      <c r="B219" s="24" t="s">
        <v>22</v>
      </c>
      <c r="C219" s="25" t="str">
        <f>HYPERLINK("https://www.kts-pro.ru/images/tovar/C0010-18.jpg")</f>
        <v>https://www.kts-pro.ru/images/tovar/C0010-18.jpg</v>
      </c>
      <c r="D219" s="25" t="s">
        <v>783</v>
      </c>
      <c r="E219" s="28" t="s">
        <v>784</v>
      </c>
      <c r="F219" s="23" t="s">
        <v>785</v>
      </c>
      <c r="G219" s="23" t="s">
        <v>23</v>
      </c>
      <c r="H219" s="26">
        <v>50</v>
      </c>
      <c r="I219" s="27" t="s">
        <v>22</v>
      </c>
      <c r="J219" s="28" t="s">
        <v>781</v>
      </c>
      <c r="K219" s="29">
        <v>10</v>
      </c>
      <c r="L219" s="30">
        <v>55.89</v>
      </c>
      <c r="M219" s="31"/>
      <c r="N219" s="32">
        <v>5645</v>
      </c>
      <c r="O219" s="32">
        <v>4050</v>
      </c>
    </row>
    <row r="220" spans="1:15" ht="34.5" customHeight="1">
      <c r="A220" s="23" t="s">
        <v>786</v>
      </c>
      <c r="B220" s="24" t="s">
        <v>22</v>
      </c>
      <c r="C220" s="25" t="str">
        <f>HYPERLINK("https://www.kts-pro.ru/images/tovar/C0010-29.jpg")</f>
        <v>https://www.kts-pro.ru/images/tovar/C0010-29.jpg</v>
      </c>
      <c r="D220" s="25" t="s">
        <v>787</v>
      </c>
      <c r="E220" s="28" t="s">
        <v>788</v>
      </c>
      <c r="F220" s="23" t="s">
        <v>789</v>
      </c>
      <c r="G220" s="23" t="s">
        <v>23</v>
      </c>
      <c r="H220" s="26">
        <v>50</v>
      </c>
      <c r="I220" s="27" t="s">
        <v>22</v>
      </c>
      <c r="J220" s="28" t="s">
        <v>781</v>
      </c>
      <c r="K220" s="29">
        <v>10</v>
      </c>
      <c r="L220" s="30">
        <v>55.89</v>
      </c>
      <c r="M220" s="31"/>
      <c r="N220" s="32">
        <v>2622</v>
      </c>
      <c r="O220" s="32">
        <v>200</v>
      </c>
    </row>
    <row r="221" spans="1:15" ht="34.5" customHeight="1">
      <c r="A221" s="23" t="s">
        <v>790</v>
      </c>
      <c r="B221" s="24" t="s">
        <v>22</v>
      </c>
      <c r="C221" s="25" t="str">
        <f>HYPERLINK("https://www.kts-pro.ru/images/tovar/C0010-28.jpg")</f>
        <v>https://www.kts-pro.ru/images/tovar/C0010-28.jpg</v>
      </c>
      <c r="D221" s="25" t="s">
        <v>791</v>
      </c>
      <c r="E221" s="28" t="s">
        <v>792</v>
      </c>
      <c r="F221" s="23" t="s">
        <v>793</v>
      </c>
      <c r="G221" s="23" t="s">
        <v>23</v>
      </c>
      <c r="H221" s="26">
        <v>50</v>
      </c>
      <c r="I221" s="27" t="s">
        <v>22</v>
      </c>
      <c r="J221" s="28" t="s">
        <v>781</v>
      </c>
      <c r="K221" s="29">
        <v>10</v>
      </c>
      <c r="L221" s="30">
        <v>55.89</v>
      </c>
      <c r="M221" s="31"/>
      <c r="N221" s="32">
        <v>1729</v>
      </c>
      <c r="O221" s="32">
        <v>0</v>
      </c>
    </row>
    <row r="222" spans="1:15" ht="34.5" customHeight="1">
      <c r="A222" s="23" t="s">
        <v>794</v>
      </c>
      <c r="B222" s="24" t="s">
        <v>22</v>
      </c>
      <c r="C222" s="25" t="str">
        <f>HYPERLINK("https://www.kts-pro.ru/images/tovar/C0010-27.jpg")</f>
        <v>https://www.kts-pro.ru/images/tovar/C0010-27.jpg</v>
      </c>
      <c r="D222" s="25" t="s">
        <v>795</v>
      </c>
      <c r="E222" s="28" t="s">
        <v>796</v>
      </c>
      <c r="F222" s="23" t="s">
        <v>797</v>
      </c>
      <c r="G222" s="23" t="s">
        <v>23</v>
      </c>
      <c r="H222" s="26">
        <v>50</v>
      </c>
      <c r="I222" s="27" t="s">
        <v>22</v>
      </c>
      <c r="J222" s="28" t="s">
        <v>781</v>
      </c>
      <c r="K222" s="29">
        <v>10</v>
      </c>
      <c r="L222" s="30">
        <v>55.89</v>
      </c>
      <c r="M222" s="31"/>
      <c r="N222" s="32">
        <v>6405</v>
      </c>
      <c r="O222" s="32">
        <v>2000</v>
      </c>
    </row>
    <row r="223" spans="1:15" ht="34.5" customHeight="1">
      <c r="A223" s="23" t="s">
        <v>798</v>
      </c>
      <c r="B223" s="24" t="s">
        <v>22</v>
      </c>
      <c r="C223" s="25" t="str">
        <f>HYPERLINK("https://www.kts-pro.ru/images/tovar/C0010-31.jpg")</f>
        <v>https://www.kts-pro.ru/images/tovar/C0010-31.jpg</v>
      </c>
      <c r="D223" s="25" t="s">
        <v>799</v>
      </c>
      <c r="E223" s="28" t="s">
        <v>800</v>
      </c>
      <c r="F223" s="23" t="s">
        <v>801</v>
      </c>
      <c r="G223" s="23" t="s">
        <v>23</v>
      </c>
      <c r="H223" s="26">
        <v>50</v>
      </c>
      <c r="I223" s="27" t="s">
        <v>22</v>
      </c>
      <c r="J223" s="28" t="s">
        <v>781</v>
      </c>
      <c r="K223" s="29">
        <v>10</v>
      </c>
      <c r="L223" s="30">
        <v>55.89</v>
      </c>
      <c r="M223" s="31"/>
      <c r="N223" s="32">
        <v>3329</v>
      </c>
      <c r="O223" s="32">
        <v>0</v>
      </c>
    </row>
    <row r="224" spans="1:15" ht="34.5" customHeight="1" thickBot="1">
      <c r="A224" s="23" t="s">
        <v>802</v>
      </c>
      <c r="B224" s="24" t="s">
        <v>22</v>
      </c>
      <c r="C224" s="25" t="str">
        <f>HYPERLINK("https://www.kts-pro.ru/images/tovar/C0010-30.jpg")</f>
        <v>https://www.kts-pro.ru/images/tovar/C0010-30.jpg</v>
      </c>
      <c r="D224" s="25" t="s">
        <v>803</v>
      </c>
      <c r="E224" s="28" t="s">
        <v>804</v>
      </c>
      <c r="F224" s="23" t="s">
        <v>805</v>
      </c>
      <c r="G224" s="23" t="s">
        <v>23</v>
      </c>
      <c r="H224" s="26">
        <v>50</v>
      </c>
      <c r="I224" s="27" t="s">
        <v>22</v>
      </c>
      <c r="J224" s="28" t="s">
        <v>781</v>
      </c>
      <c r="K224" s="29">
        <v>10</v>
      </c>
      <c r="L224" s="30">
        <v>55.89</v>
      </c>
      <c r="M224" s="31"/>
      <c r="N224" s="32">
        <v>3235</v>
      </c>
      <c r="O224" s="32">
        <v>0</v>
      </c>
    </row>
    <row r="225" spans="1:13" ht="34.5" customHeight="1">
      <c r="A225" s="18"/>
      <c r="B225" s="19"/>
      <c r="C225" s="20"/>
      <c r="D225" s="20" t="s">
        <v>806</v>
      </c>
      <c r="E225" s="46" t="s">
        <v>807</v>
      </c>
      <c r="F225" s="22"/>
      <c r="G225" s="22"/>
      <c r="H225" s="22"/>
      <c r="I225" s="22"/>
      <c r="J225" s="21"/>
      <c r="K225" s="22"/>
      <c r="L225" s="22"/>
      <c r="M225" s="22"/>
    </row>
    <row r="226" spans="1:15" ht="34.5" customHeight="1" thickBot="1">
      <c r="A226" s="23" t="s">
        <v>808</v>
      </c>
      <c r="B226" s="24" t="s">
        <v>22</v>
      </c>
      <c r="C226" s="25" t="str">
        <f>HYPERLINK("https://www.kts-pro.ru/images/tovar/C0145-07.jpg")</f>
        <v>https://www.kts-pro.ru/images/tovar/C0145-07.jpg</v>
      </c>
      <c r="D226" s="25" t="s">
        <v>809</v>
      </c>
      <c r="E226" s="28" t="s">
        <v>810</v>
      </c>
      <c r="F226" s="23" t="s">
        <v>811</v>
      </c>
      <c r="G226" s="23" t="s">
        <v>23</v>
      </c>
      <c r="H226" s="26">
        <v>30</v>
      </c>
      <c r="I226" s="27" t="s">
        <v>22</v>
      </c>
      <c r="J226" s="28" t="s">
        <v>754</v>
      </c>
      <c r="K226" s="29">
        <v>10</v>
      </c>
      <c r="L226" s="30">
        <v>93.8</v>
      </c>
      <c r="M226" s="31"/>
      <c r="N226" s="32">
        <v>1870</v>
      </c>
      <c r="O226" s="32">
        <v>0</v>
      </c>
    </row>
    <row r="227" spans="1:13" ht="34.5" customHeight="1">
      <c r="A227" s="18"/>
      <c r="B227" s="19"/>
      <c r="C227" s="20"/>
      <c r="D227" s="20" t="s">
        <v>812</v>
      </c>
      <c r="E227" s="46" t="s">
        <v>813</v>
      </c>
      <c r="F227" s="22"/>
      <c r="G227" s="22"/>
      <c r="H227" s="22"/>
      <c r="I227" s="22"/>
      <c r="J227" s="21"/>
      <c r="K227" s="22"/>
      <c r="L227" s="22"/>
      <c r="M227" s="22"/>
    </row>
    <row r="228" spans="1:15" ht="34.5" customHeight="1" thickBot="1">
      <c r="A228" s="23" t="s">
        <v>814</v>
      </c>
      <c r="B228" s="24" t="s">
        <v>22</v>
      </c>
      <c r="C228" s="25" t="str">
        <f>HYPERLINK("https://www.kts-pro.ru/images/tovar/C0164-07.jpg")</f>
        <v>https://www.kts-pro.ru/images/tovar/C0164-07.jpg</v>
      </c>
      <c r="D228" s="25" t="s">
        <v>815</v>
      </c>
      <c r="E228" s="28" t="s">
        <v>816</v>
      </c>
      <c r="F228" s="23" t="s">
        <v>817</v>
      </c>
      <c r="G228" s="23" t="s">
        <v>23</v>
      </c>
      <c r="H228" s="26">
        <v>30</v>
      </c>
      <c r="I228" s="27" t="s">
        <v>22</v>
      </c>
      <c r="J228" s="28" t="s">
        <v>818</v>
      </c>
      <c r="K228" s="29">
        <v>10</v>
      </c>
      <c r="L228" s="30">
        <v>108.71</v>
      </c>
      <c r="M228" s="31"/>
      <c r="N228" s="32">
        <v>5010</v>
      </c>
      <c r="O228" s="32">
        <v>0</v>
      </c>
    </row>
    <row r="229" spans="1:13" ht="34.5" customHeight="1">
      <c r="A229" s="18"/>
      <c r="B229" s="19"/>
      <c r="C229" s="20"/>
      <c r="D229" s="20" t="s">
        <v>819</v>
      </c>
      <c r="E229" s="46" t="s">
        <v>820</v>
      </c>
      <c r="F229" s="22"/>
      <c r="G229" s="22"/>
      <c r="H229" s="22"/>
      <c r="I229" s="22"/>
      <c r="J229" s="21"/>
      <c r="K229" s="22"/>
      <c r="L229" s="22"/>
      <c r="M229" s="22"/>
    </row>
    <row r="230" spans="1:15" ht="34.5" customHeight="1">
      <c r="A230" s="23" t="s">
        <v>821</v>
      </c>
      <c r="B230" s="24" t="s">
        <v>22</v>
      </c>
      <c r="C230" s="25" t="str">
        <f>HYPERLINK("https://www.kts-pro.ru/images/tovar/C1280-11.jpg")</f>
        <v>https://www.kts-pro.ru/images/tovar/C1280-11.jpg</v>
      </c>
      <c r="D230" s="25" t="s">
        <v>822</v>
      </c>
      <c r="E230" s="28" t="s">
        <v>823</v>
      </c>
      <c r="F230" s="23" t="s">
        <v>824</v>
      </c>
      <c r="G230" s="23" t="s">
        <v>23</v>
      </c>
      <c r="H230" s="26">
        <v>60</v>
      </c>
      <c r="I230" s="27" t="s">
        <v>22</v>
      </c>
      <c r="J230" s="28" t="s">
        <v>825</v>
      </c>
      <c r="K230" s="29">
        <v>10</v>
      </c>
      <c r="L230" s="30">
        <v>40.1</v>
      </c>
      <c r="M230" s="31"/>
      <c r="N230" s="32">
        <v>810</v>
      </c>
      <c r="O230" s="32">
        <v>300</v>
      </c>
    </row>
    <row r="231" spans="1:15" ht="34.5" customHeight="1">
      <c r="A231" s="23" t="s">
        <v>826</v>
      </c>
      <c r="B231" s="24" t="s">
        <v>22</v>
      </c>
      <c r="C231" s="25" t="str">
        <f>HYPERLINK("https://www.kts-pro.ru/images/tovar/C1280-12.jpg")</f>
        <v>https://www.kts-pro.ru/images/tovar/C1280-12.jpg</v>
      </c>
      <c r="D231" s="25" t="s">
        <v>827</v>
      </c>
      <c r="E231" s="28" t="s">
        <v>828</v>
      </c>
      <c r="F231" s="23" t="s">
        <v>829</v>
      </c>
      <c r="G231" s="23" t="s">
        <v>23</v>
      </c>
      <c r="H231" s="26">
        <v>60</v>
      </c>
      <c r="I231" s="27" t="s">
        <v>22</v>
      </c>
      <c r="J231" s="28" t="s">
        <v>825</v>
      </c>
      <c r="K231" s="29">
        <v>10</v>
      </c>
      <c r="L231" s="30">
        <v>40.1</v>
      </c>
      <c r="M231" s="31"/>
      <c r="N231" s="32">
        <v>927</v>
      </c>
      <c r="O231" s="32">
        <v>0</v>
      </c>
    </row>
    <row r="232" spans="1:15" ht="34.5" customHeight="1" thickBot="1">
      <c r="A232" s="23" t="s">
        <v>830</v>
      </c>
      <c r="B232" s="24" t="s">
        <v>22</v>
      </c>
      <c r="C232" s="25" t="str">
        <f>HYPERLINK("https://www.kts-pro.ru/images/tovar/C1280-13.jpg")</f>
        <v>https://www.kts-pro.ru/images/tovar/C1280-13.jpg</v>
      </c>
      <c r="D232" s="25" t="s">
        <v>831</v>
      </c>
      <c r="E232" s="28" t="s">
        <v>832</v>
      </c>
      <c r="F232" s="23" t="s">
        <v>833</v>
      </c>
      <c r="G232" s="23" t="s">
        <v>23</v>
      </c>
      <c r="H232" s="26">
        <v>60</v>
      </c>
      <c r="I232" s="27" t="s">
        <v>22</v>
      </c>
      <c r="J232" s="28" t="s">
        <v>825</v>
      </c>
      <c r="K232" s="29">
        <v>10</v>
      </c>
      <c r="L232" s="30">
        <v>40.1</v>
      </c>
      <c r="M232" s="31"/>
      <c r="N232" s="32">
        <v>202</v>
      </c>
      <c r="O232" s="32">
        <v>60</v>
      </c>
    </row>
    <row r="233" spans="1:13" ht="34.5" customHeight="1">
      <c r="A233" s="18"/>
      <c r="B233" s="19"/>
      <c r="C233" s="20"/>
      <c r="D233" s="20" t="s">
        <v>834</v>
      </c>
      <c r="E233" s="46" t="s">
        <v>835</v>
      </c>
      <c r="F233" s="22"/>
      <c r="G233" s="22"/>
      <c r="H233" s="22"/>
      <c r="I233" s="22"/>
      <c r="J233" s="21"/>
      <c r="K233" s="22"/>
      <c r="L233" s="22"/>
      <c r="M233" s="22"/>
    </row>
    <row r="234" spans="1:15" ht="34.5" customHeight="1">
      <c r="A234" s="23" t="s">
        <v>837</v>
      </c>
      <c r="B234" s="24" t="s">
        <v>22</v>
      </c>
      <c r="C234" s="25" t="str">
        <f>HYPERLINK("https://www.kts-pro.ru/images/tovar/C1857-15.jpg")</f>
        <v>https://www.kts-pro.ru/images/tovar/C1857-15.jpg</v>
      </c>
      <c r="D234" s="25" t="s">
        <v>838</v>
      </c>
      <c r="E234" s="28" t="s">
        <v>839</v>
      </c>
      <c r="F234" s="23" t="s">
        <v>840</v>
      </c>
      <c r="G234" s="23" t="s">
        <v>23</v>
      </c>
      <c r="H234" s="26">
        <v>25</v>
      </c>
      <c r="I234" s="27" t="s">
        <v>22</v>
      </c>
      <c r="J234" s="28" t="s">
        <v>836</v>
      </c>
      <c r="K234" s="29">
        <v>10</v>
      </c>
      <c r="L234" s="30">
        <v>51.72</v>
      </c>
      <c r="M234" s="31"/>
      <c r="N234" s="32">
        <v>3181</v>
      </c>
      <c r="O234" s="32">
        <v>0</v>
      </c>
    </row>
    <row r="235" spans="1:15" ht="34.5" customHeight="1" thickBot="1">
      <c r="A235" s="23" t="s">
        <v>841</v>
      </c>
      <c r="B235" s="24" t="s">
        <v>22</v>
      </c>
      <c r="C235" s="25" t="str">
        <f>HYPERLINK("https://www.kts-pro.ru/images/tovar/C1857-16.jpg")</f>
        <v>https://www.kts-pro.ru/images/tovar/C1857-16.jpg</v>
      </c>
      <c r="D235" s="25" t="s">
        <v>842</v>
      </c>
      <c r="E235" s="28" t="s">
        <v>843</v>
      </c>
      <c r="F235" s="23" t="s">
        <v>844</v>
      </c>
      <c r="G235" s="23" t="s">
        <v>23</v>
      </c>
      <c r="H235" s="26">
        <v>25</v>
      </c>
      <c r="I235" s="27" t="s">
        <v>22</v>
      </c>
      <c r="J235" s="28" t="s">
        <v>836</v>
      </c>
      <c r="K235" s="29">
        <v>10</v>
      </c>
      <c r="L235" s="30">
        <v>51.72</v>
      </c>
      <c r="M235" s="31"/>
      <c r="N235" s="32">
        <v>4018</v>
      </c>
      <c r="O235" s="32">
        <v>25</v>
      </c>
    </row>
    <row r="236" spans="1:13" ht="34.5" customHeight="1">
      <c r="A236" s="18"/>
      <c r="B236" s="19"/>
      <c r="C236" s="20"/>
      <c r="D236" s="20" t="s">
        <v>845</v>
      </c>
      <c r="E236" s="46" t="s">
        <v>846</v>
      </c>
      <c r="F236" s="22"/>
      <c r="G236" s="22"/>
      <c r="H236" s="22"/>
      <c r="I236" s="22"/>
      <c r="J236" s="21"/>
      <c r="K236" s="22"/>
      <c r="L236" s="22"/>
      <c r="M236" s="22"/>
    </row>
    <row r="237" spans="1:15" ht="34.5" customHeight="1" thickBot="1">
      <c r="A237" s="23" t="s">
        <v>847</v>
      </c>
      <c r="B237" s="24" t="s">
        <v>22</v>
      </c>
      <c r="C237" s="25" t="str">
        <f>HYPERLINK("https://www.kts-pro.ru/images/tovar/C2462-10.jpg")</f>
        <v>https://www.kts-pro.ru/images/tovar/C2462-10.jpg</v>
      </c>
      <c r="D237" s="25" t="s">
        <v>848</v>
      </c>
      <c r="E237" s="28" t="s">
        <v>849</v>
      </c>
      <c r="F237" s="23" t="s">
        <v>850</v>
      </c>
      <c r="G237" s="23" t="s">
        <v>23</v>
      </c>
      <c r="H237" s="26">
        <v>90</v>
      </c>
      <c r="I237" s="27" t="s">
        <v>22</v>
      </c>
      <c r="J237" s="28" t="s">
        <v>851</v>
      </c>
      <c r="K237" s="29">
        <v>10</v>
      </c>
      <c r="L237" s="30">
        <v>29.8</v>
      </c>
      <c r="M237" s="31"/>
      <c r="N237" s="32">
        <v>6140</v>
      </c>
      <c r="O237" s="32">
        <v>90</v>
      </c>
    </row>
    <row r="238" spans="1:13" ht="34.5" customHeight="1">
      <c r="A238" s="18"/>
      <c r="B238" s="19"/>
      <c r="C238" s="20"/>
      <c r="D238" s="20" t="s">
        <v>852</v>
      </c>
      <c r="E238" s="46" t="s">
        <v>853</v>
      </c>
      <c r="F238" s="22"/>
      <c r="G238" s="22"/>
      <c r="H238" s="22"/>
      <c r="I238" s="22"/>
      <c r="J238" s="21"/>
      <c r="K238" s="22"/>
      <c r="L238" s="22"/>
      <c r="M238" s="22"/>
    </row>
    <row r="239" spans="1:15" ht="34.5" customHeight="1">
      <c r="A239" s="23" t="s">
        <v>855</v>
      </c>
      <c r="B239" s="24" t="s">
        <v>22</v>
      </c>
      <c r="C239" s="25" t="str">
        <f>HYPERLINK("https://www.kts-pro.ru/images/tovar/C2464-13.jpg")</f>
        <v>https://www.kts-pro.ru/images/tovar/C2464-13.jpg</v>
      </c>
      <c r="D239" s="25" t="s">
        <v>856</v>
      </c>
      <c r="E239" s="28" t="s">
        <v>857</v>
      </c>
      <c r="F239" s="23" t="s">
        <v>858</v>
      </c>
      <c r="G239" s="23" t="s">
        <v>23</v>
      </c>
      <c r="H239" s="26">
        <v>80</v>
      </c>
      <c r="I239" s="27" t="s">
        <v>22</v>
      </c>
      <c r="J239" s="28" t="s">
        <v>854</v>
      </c>
      <c r="K239" s="29">
        <v>10</v>
      </c>
      <c r="L239" s="30">
        <v>40.9</v>
      </c>
      <c r="M239" s="31"/>
      <c r="N239" s="32">
        <v>4196</v>
      </c>
      <c r="O239" s="32">
        <v>0</v>
      </c>
    </row>
    <row r="240" spans="1:15" ht="34.5" customHeight="1" thickBot="1">
      <c r="A240" s="23" t="s">
        <v>859</v>
      </c>
      <c r="B240" s="24" t="s">
        <v>22</v>
      </c>
      <c r="C240" s="25" t="str">
        <f>HYPERLINK("https://www.kts-pro.ru/images/tovar/C2464-09.jpg")</f>
        <v>https://www.kts-pro.ru/images/tovar/C2464-09.jpg</v>
      </c>
      <c r="D240" s="25" t="s">
        <v>860</v>
      </c>
      <c r="E240" s="28" t="s">
        <v>861</v>
      </c>
      <c r="F240" s="23" t="s">
        <v>862</v>
      </c>
      <c r="G240" s="23" t="s">
        <v>23</v>
      </c>
      <c r="H240" s="26">
        <v>80</v>
      </c>
      <c r="I240" s="27" t="s">
        <v>22</v>
      </c>
      <c r="J240" s="28" t="s">
        <v>854</v>
      </c>
      <c r="K240" s="29">
        <v>10</v>
      </c>
      <c r="L240" s="30">
        <v>40.9</v>
      </c>
      <c r="M240" s="31"/>
      <c r="N240" s="32">
        <v>4719</v>
      </c>
      <c r="O240" s="32">
        <v>0</v>
      </c>
    </row>
    <row r="241" spans="1:13" ht="34.5" customHeight="1">
      <c r="A241" s="18"/>
      <c r="B241" s="19"/>
      <c r="C241" s="20"/>
      <c r="D241" s="20" t="s">
        <v>863</v>
      </c>
      <c r="E241" s="46" t="s">
        <v>864</v>
      </c>
      <c r="F241" s="22"/>
      <c r="G241" s="22"/>
      <c r="H241" s="22"/>
      <c r="I241" s="22"/>
      <c r="J241" s="21"/>
      <c r="K241" s="22"/>
      <c r="L241" s="22"/>
      <c r="M241" s="22"/>
    </row>
    <row r="242" spans="1:15" ht="34.5" customHeight="1">
      <c r="A242" s="23" t="s">
        <v>865</v>
      </c>
      <c r="B242" s="24" t="s">
        <v>22</v>
      </c>
      <c r="C242" s="25" t="str">
        <f>HYPERLINK("https://www.kts-pro.ru/images/tovar/C2620-07.jpg")</f>
        <v>https://www.kts-pro.ru/images/tovar/C2620-07.jpg</v>
      </c>
      <c r="D242" s="25" t="s">
        <v>866</v>
      </c>
      <c r="E242" s="28" t="s">
        <v>867</v>
      </c>
      <c r="F242" s="23" t="s">
        <v>868</v>
      </c>
      <c r="G242" s="23" t="s">
        <v>23</v>
      </c>
      <c r="H242" s="26">
        <v>30</v>
      </c>
      <c r="I242" s="27" t="s">
        <v>22</v>
      </c>
      <c r="J242" s="28" t="s">
        <v>869</v>
      </c>
      <c r="K242" s="29">
        <v>10</v>
      </c>
      <c r="L242" s="30">
        <v>78.21</v>
      </c>
      <c r="M242" s="31"/>
      <c r="N242" s="32">
        <v>4404</v>
      </c>
      <c r="O242" s="32">
        <v>0</v>
      </c>
    </row>
    <row r="243" spans="1:15" ht="34.5" customHeight="1" thickBot="1">
      <c r="A243" s="23" t="s">
        <v>870</v>
      </c>
      <c r="B243" s="24" t="s">
        <v>22</v>
      </c>
      <c r="C243" s="25" t="str">
        <f>HYPERLINK("https://www.kts-pro.ru/images/tovar/C2620-08.jpg")</f>
        <v>https://www.kts-pro.ru/images/tovar/C2620-08.jpg</v>
      </c>
      <c r="D243" s="25" t="s">
        <v>871</v>
      </c>
      <c r="E243" s="28" t="s">
        <v>872</v>
      </c>
      <c r="F243" s="23" t="s">
        <v>873</v>
      </c>
      <c r="G243" s="23" t="s">
        <v>23</v>
      </c>
      <c r="H243" s="26">
        <v>30</v>
      </c>
      <c r="I243" s="27" t="s">
        <v>22</v>
      </c>
      <c r="J243" s="28" t="s">
        <v>869</v>
      </c>
      <c r="K243" s="29">
        <v>10</v>
      </c>
      <c r="L243" s="30">
        <v>78.21</v>
      </c>
      <c r="M243" s="31"/>
      <c r="N243" s="32">
        <v>3832</v>
      </c>
      <c r="O243" s="32">
        <v>0</v>
      </c>
    </row>
    <row r="244" spans="1:13" ht="34.5" customHeight="1">
      <c r="A244" s="18"/>
      <c r="B244" s="19"/>
      <c r="C244" s="20"/>
      <c r="D244" s="20" t="s">
        <v>874</v>
      </c>
      <c r="E244" s="46" t="s">
        <v>875</v>
      </c>
      <c r="F244" s="22"/>
      <c r="G244" s="22"/>
      <c r="H244" s="22"/>
      <c r="I244" s="22"/>
      <c r="J244" s="21"/>
      <c r="K244" s="22"/>
      <c r="L244" s="22"/>
      <c r="M244" s="22"/>
    </row>
    <row r="245" spans="1:15" ht="34.5" customHeight="1">
      <c r="A245" s="23" t="s">
        <v>876</v>
      </c>
      <c r="B245" s="24" t="s">
        <v>22</v>
      </c>
      <c r="C245" s="25" t="str">
        <f>HYPERLINK("https://www.kts-pro.ru/images/tovar/C2621-06.jpg")</f>
        <v>https://www.kts-pro.ru/images/tovar/C2621-06.jpg</v>
      </c>
      <c r="D245" s="25" t="s">
        <v>877</v>
      </c>
      <c r="E245" s="28" t="s">
        <v>878</v>
      </c>
      <c r="F245" s="23" t="s">
        <v>879</v>
      </c>
      <c r="G245" s="23" t="s">
        <v>23</v>
      </c>
      <c r="H245" s="26">
        <v>30</v>
      </c>
      <c r="I245" s="27" t="s">
        <v>22</v>
      </c>
      <c r="J245" s="28" t="s">
        <v>880</v>
      </c>
      <c r="K245" s="29">
        <v>10</v>
      </c>
      <c r="L245" s="30">
        <v>100.87</v>
      </c>
      <c r="M245" s="31"/>
      <c r="N245" s="32">
        <v>6108</v>
      </c>
      <c r="O245" s="32">
        <v>0</v>
      </c>
    </row>
    <row r="246" spans="1:15" ht="34.5" customHeight="1" thickBot="1">
      <c r="A246" s="23" t="s">
        <v>881</v>
      </c>
      <c r="B246" s="24" t="s">
        <v>22</v>
      </c>
      <c r="C246" s="25" t="str">
        <f>HYPERLINK("https://www.kts-pro.ru/images/tovar/C2621-07.jpg")</f>
        <v>https://www.kts-pro.ru/images/tovar/C2621-07.jpg</v>
      </c>
      <c r="D246" s="25" t="s">
        <v>882</v>
      </c>
      <c r="E246" s="28" t="s">
        <v>883</v>
      </c>
      <c r="F246" s="23" t="s">
        <v>884</v>
      </c>
      <c r="G246" s="23" t="s">
        <v>23</v>
      </c>
      <c r="H246" s="26">
        <v>30</v>
      </c>
      <c r="I246" s="27" t="s">
        <v>22</v>
      </c>
      <c r="J246" s="28" t="s">
        <v>880</v>
      </c>
      <c r="K246" s="29">
        <v>10</v>
      </c>
      <c r="L246" s="30">
        <v>100.87</v>
      </c>
      <c r="M246" s="31"/>
      <c r="N246" s="32">
        <v>6927</v>
      </c>
      <c r="O246" s="32">
        <v>0</v>
      </c>
    </row>
    <row r="247" spans="1:13" ht="34.5" customHeight="1">
      <c r="A247" s="18"/>
      <c r="B247" s="19"/>
      <c r="C247" s="20"/>
      <c r="D247" s="20" t="s">
        <v>885</v>
      </c>
      <c r="E247" s="46" t="s">
        <v>886</v>
      </c>
      <c r="F247" s="22"/>
      <c r="G247" s="22"/>
      <c r="H247" s="22"/>
      <c r="I247" s="22"/>
      <c r="J247" s="21"/>
      <c r="K247" s="22"/>
      <c r="L247" s="22"/>
      <c r="M247" s="22"/>
    </row>
    <row r="248" spans="1:15" ht="34.5" customHeight="1">
      <c r="A248" s="23" t="s">
        <v>887</v>
      </c>
      <c r="B248" s="24" t="s">
        <v>22</v>
      </c>
      <c r="C248" s="25" t="str">
        <f>HYPERLINK("https://www.kts-pro.ru/images/tovar/C2672-01.jpg")</f>
        <v>https://www.kts-pro.ru/images/tovar/C2672-01.jpg</v>
      </c>
      <c r="D248" s="25" t="s">
        <v>888</v>
      </c>
      <c r="E248" s="28" t="s">
        <v>889</v>
      </c>
      <c r="F248" s="23" t="s">
        <v>890</v>
      </c>
      <c r="G248" s="23" t="s">
        <v>23</v>
      </c>
      <c r="H248" s="26">
        <v>30</v>
      </c>
      <c r="I248" s="27" t="s">
        <v>22</v>
      </c>
      <c r="J248" s="28" t="s">
        <v>891</v>
      </c>
      <c r="K248" s="29">
        <v>10</v>
      </c>
      <c r="L248" s="30">
        <v>84.54</v>
      </c>
      <c r="M248" s="31"/>
      <c r="N248" s="32">
        <v>3286</v>
      </c>
      <c r="O248" s="32">
        <v>0</v>
      </c>
    </row>
    <row r="249" spans="1:15" ht="34.5" customHeight="1">
      <c r="A249" s="23" t="s">
        <v>892</v>
      </c>
      <c r="B249" s="24" t="s">
        <v>22</v>
      </c>
      <c r="C249" s="25" t="str">
        <f>HYPERLINK("https://www.kts-pro.ru/images/tovar/C2672-04.jpg")</f>
        <v>https://www.kts-pro.ru/images/tovar/C2672-04.jpg</v>
      </c>
      <c r="D249" s="25" t="s">
        <v>893</v>
      </c>
      <c r="E249" s="28" t="s">
        <v>894</v>
      </c>
      <c r="F249" s="23" t="s">
        <v>895</v>
      </c>
      <c r="G249" s="23" t="s">
        <v>23</v>
      </c>
      <c r="H249" s="26">
        <v>30</v>
      </c>
      <c r="I249" s="27" t="s">
        <v>22</v>
      </c>
      <c r="J249" s="28" t="s">
        <v>891</v>
      </c>
      <c r="K249" s="29">
        <v>10</v>
      </c>
      <c r="L249" s="30">
        <v>84.54</v>
      </c>
      <c r="M249" s="31"/>
      <c r="N249" s="32">
        <v>1152</v>
      </c>
      <c r="O249" s="32">
        <v>0</v>
      </c>
    </row>
    <row r="250" spans="1:15" ht="34.5" customHeight="1">
      <c r="A250" s="23" t="s">
        <v>896</v>
      </c>
      <c r="B250" s="24" t="s">
        <v>22</v>
      </c>
      <c r="C250" s="25" t="str">
        <f>HYPERLINK("https://www.kts-pro.ru/images/tovar/C2672-05.jpg")</f>
        <v>https://www.kts-pro.ru/images/tovar/C2672-05.jpg</v>
      </c>
      <c r="D250" s="25" t="s">
        <v>897</v>
      </c>
      <c r="E250" s="28" t="s">
        <v>898</v>
      </c>
      <c r="F250" s="23" t="s">
        <v>899</v>
      </c>
      <c r="G250" s="23" t="s">
        <v>23</v>
      </c>
      <c r="H250" s="26">
        <v>30</v>
      </c>
      <c r="I250" s="27" t="s">
        <v>22</v>
      </c>
      <c r="J250" s="28" t="s">
        <v>891</v>
      </c>
      <c r="K250" s="29">
        <v>10</v>
      </c>
      <c r="L250" s="30">
        <v>84.54</v>
      </c>
      <c r="M250" s="31"/>
      <c r="N250" s="32">
        <v>2491</v>
      </c>
      <c r="O250" s="32">
        <v>0</v>
      </c>
    </row>
    <row r="251" spans="1:15" ht="34.5" customHeight="1" thickBot="1">
      <c r="A251" s="23" t="s">
        <v>900</v>
      </c>
      <c r="B251" s="24" t="s">
        <v>22</v>
      </c>
      <c r="C251" s="25" t="str">
        <f>HYPERLINK("https://www.kts-pro.ru/images/tovar/C2672-02.jpg")</f>
        <v>https://www.kts-pro.ru/images/tovar/C2672-02.jpg</v>
      </c>
      <c r="D251" s="25" t="s">
        <v>901</v>
      </c>
      <c r="E251" s="28" t="s">
        <v>902</v>
      </c>
      <c r="F251" s="23" t="s">
        <v>903</v>
      </c>
      <c r="G251" s="23" t="s">
        <v>23</v>
      </c>
      <c r="H251" s="26">
        <v>30</v>
      </c>
      <c r="I251" s="27" t="s">
        <v>22</v>
      </c>
      <c r="J251" s="28" t="s">
        <v>891</v>
      </c>
      <c r="K251" s="29">
        <v>10</v>
      </c>
      <c r="L251" s="30">
        <v>84.54</v>
      </c>
      <c r="M251" s="31"/>
      <c r="N251" s="32">
        <v>955</v>
      </c>
      <c r="O251" s="32">
        <v>0</v>
      </c>
    </row>
    <row r="252" spans="1:13" ht="34.5" customHeight="1">
      <c r="A252" s="18"/>
      <c r="B252" s="19"/>
      <c r="C252" s="20"/>
      <c r="D252" s="20" t="s">
        <v>904</v>
      </c>
      <c r="E252" s="46" t="s">
        <v>905</v>
      </c>
      <c r="F252" s="22"/>
      <c r="G252" s="22"/>
      <c r="H252" s="22"/>
      <c r="I252" s="22"/>
      <c r="J252" s="21"/>
      <c r="K252" s="22"/>
      <c r="L252" s="22"/>
      <c r="M252" s="22"/>
    </row>
    <row r="253" spans="1:15" ht="34.5" customHeight="1">
      <c r="A253" s="23" t="s">
        <v>906</v>
      </c>
      <c r="B253" s="24" t="s">
        <v>22</v>
      </c>
      <c r="C253" s="25" t="str">
        <f>HYPERLINK("https://www.kts-pro.ru/images/tovar/C2800-09.jpg")</f>
        <v>https://www.kts-pro.ru/images/tovar/C2800-09.jpg</v>
      </c>
      <c r="D253" s="25" t="s">
        <v>907</v>
      </c>
      <c r="E253" s="28" t="s">
        <v>908</v>
      </c>
      <c r="F253" s="23" t="s">
        <v>909</v>
      </c>
      <c r="G253" s="23" t="s">
        <v>23</v>
      </c>
      <c r="H253" s="26">
        <v>50</v>
      </c>
      <c r="I253" s="27" t="s">
        <v>22</v>
      </c>
      <c r="J253" s="28" t="s">
        <v>910</v>
      </c>
      <c r="K253" s="29">
        <v>10</v>
      </c>
      <c r="L253" s="30">
        <v>26.3</v>
      </c>
      <c r="M253" s="31"/>
      <c r="N253" s="32">
        <v>4560</v>
      </c>
      <c r="O253" s="32">
        <v>0</v>
      </c>
    </row>
    <row r="254" spans="1:15" ht="34.5" customHeight="1" thickBot="1">
      <c r="A254" s="23" t="s">
        <v>911</v>
      </c>
      <c r="B254" s="24" t="s">
        <v>22</v>
      </c>
      <c r="C254" s="25" t="str">
        <f>HYPERLINK("https://www.kts-pro.ru/images/tovar/C2800-08.jpg")</f>
        <v>https://www.kts-pro.ru/images/tovar/C2800-08.jpg</v>
      </c>
      <c r="D254" s="25" t="s">
        <v>912</v>
      </c>
      <c r="E254" s="28" t="s">
        <v>913</v>
      </c>
      <c r="F254" s="23" t="s">
        <v>914</v>
      </c>
      <c r="G254" s="23" t="s">
        <v>23</v>
      </c>
      <c r="H254" s="26">
        <v>50</v>
      </c>
      <c r="I254" s="27" t="s">
        <v>22</v>
      </c>
      <c r="J254" s="28" t="s">
        <v>910</v>
      </c>
      <c r="K254" s="29">
        <v>10</v>
      </c>
      <c r="L254" s="30">
        <v>26.3</v>
      </c>
      <c r="M254" s="31"/>
      <c r="N254" s="32">
        <v>4367</v>
      </c>
      <c r="O254" s="32">
        <v>0</v>
      </c>
    </row>
    <row r="255" spans="1:13" ht="34.5" customHeight="1">
      <c r="A255" s="18"/>
      <c r="B255" s="19"/>
      <c r="C255" s="20"/>
      <c r="D255" s="20" t="s">
        <v>915</v>
      </c>
      <c r="E255" s="46" t="s">
        <v>916</v>
      </c>
      <c r="F255" s="22"/>
      <c r="G255" s="22"/>
      <c r="H255" s="22"/>
      <c r="I255" s="22"/>
      <c r="J255" s="21"/>
      <c r="K255" s="22"/>
      <c r="L255" s="22"/>
      <c r="M255" s="22"/>
    </row>
    <row r="256" spans="1:15" ht="34.5" customHeight="1" thickBot="1">
      <c r="A256" s="23" t="s">
        <v>917</v>
      </c>
      <c r="B256" s="24" t="s">
        <v>22</v>
      </c>
      <c r="C256" s="25" t="str">
        <f>HYPERLINK("https://www.kts-pro.ru/images/tovar/C2768-01.jpg")</f>
        <v>https://www.kts-pro.ru/images/tovar/C2768-01.jpg</v>
      </c>
      <c r="D256" s="25" t="s">
        <v>918</v>
      </c>
      <c r="E256" s="28" t="s">
        <v>919</v>
      </c>
      <c r="F256" s="23" t="s">
        <v>920</v>
      </c>
      <c r="G256" s="23" t="s">
        <v>23</v>
      </c>
      <c r="H256" s="26">
        <v>50</v>
      </c>
      <c r="I256" s="27" t="s">
        <v>22</v>
      </c>
      <c r="J256" s="28" t="s">
        <v>921</v>
      </c>
      <c r="K256" s="29">
        <v>10</v>
      </c>
      <c r="L256" s="30">
        <v>32.09</v>
      </c>
      <c r="M256" s="31"/>
      <c r="N256" s="32">
        <v>31546</v>
      </c>
      <c r="O256" s="32">
        <v>0</v>
      </c>
    </row>
    <row r="257" spans="1:13" ht="34.5" customHeight="1">
      <c r="A257" s="18"/>
      <c r="B257" s="19"/>
      <c r="C257" s="20"/>
      <c r="D257" s="20" t="s">
        <v>922</v>
      </c>
      <c r="E257" s="46" t="s">
        <v>923</v>
      </c>
      <c r="F257" s="22"/>
      <c r="G257" s="22"/>
      <c r="H257" s="22"/>
      <c r="I257" s="22"/>
      <c r="J257" s="21"/>
      <c r="K257" s="22"/>
      <c r="L257" s="22"/>
      <c r="M257" s="22"/>
    </row>
    <row r="258" spans="1:15" ht="34.5" customHeight="1" thickBot="1">
      <c r="A258" s="23" t="s">
        <v>924</v>
      </c>
      <c r="B258" s="24" t="s">
        <v>22</v>
      </c>
      <c r="C258" s="25" t="str">
        <f>HYPERLINK("https://www.kts-pro.ru/images/tovar/C2769-01.jpg")</f>
        <v>https://www.kts-pro.ru/images/tovar/C2769-01.jpg</v>
      </c>
      <c r="D258" s="25" t="s">
        <v>922</v>
      </c>
      <c r="E258" s="28" t="s">
        <v>925</v>
      </c>
      <c r="F258" s="23" t="s">
        <v>926</v>
      </c>
      <c r="G258" s="23" t="s">
        <v>23</v>
      </c>
      <c r="H258" s="26">
        <v>50</v>
      </c>
      <c r="I258" s="27" t="s">
        <v>22</v>
      </c>
      <c r="J258" s="28" t="s">
        <v>927</v>
      </c>
      <c r="K258" s="29">
        <v>10</v>
      </c>
      <c r="L258" s="30">
        <v>48.47</v>
      </c>
      <c r="M258" s="31"/>
      <c r="N258" s="32">
        <v>23350</v>
      </c>
      <c r="O258" s="32">
        <v>0</v>
      </c>
    </row>
    <row r="259" spans="1:13" ht="34.5" customHeight="1">
      <c r="A259" s="18"/>
      <c r="B259" s="19"/>
      <c r="C259" s="20"/>
      <c r="D259" s="20" t="s">
        <v>928</v>
      </c>
      <c r="E259" s="46" t="s">
        <v>929</v>
      </c>
      <c r="F259" s="22"/>
      <c r="G259" s="22"/>
      <c r="H259" s="22"/>
      <c r="I259" s="22"/>
      <c r="J259" s="21"/>
      <c r="K259" s="22"/>
      <c r="L259" s="22"/>
      <c r="M259" s="22"/>
    </row>
    <row r="260" spans="1:15" ht="34.5" customHeight="1" thickBot="1">
      <c r="A260" s="23" t="s">
        <v>930</v>
      </c>
      <c r="B260" s="24" t="s">
        <v>22</v>
      </c>
      <c r="C260" s="25" t="str">
        <f>HYPERLINK("https://www.kts-pro.ru/images/tovar/C2806-28.jpg")</f>
        <v>https://www.kts-pro.ru/images/tovar/C2806-28.jpg</v>
      </c>
      <c r="D260" s="25" t="s">
        <v>931</v>
      </c>
      <c r="E260" s="28" t="s">
        <v>932</v>
      </c>
      <c r="F260" s="23" t="s">
        <v>933</v>
      </c>
      <c r="G260" s="23" t="s">
        <v>23</v>
      </c>
      <c r="H260" s="26">
        <v>32</v>
      </c>
      <c r="I260" s="27" t="s">
        <v>22</v>
      </c>
      <c r="J260" s="28" t="s">
        <v>934</v>
      </c>
      <c r="K260" s="29">
        <v>10</v>
      </c>
      <c r="L260" s="30">
        <v>91.7</v>
      </c>
      <c r="M260" s="31"/>
      <c r="N260" s="32">
        <v>3729</v>
      </c>
      <c r="O260" s="32">
        <v>0</v>
      </c>
    </row>
    <row r="261" spans="1:13" ht="34.5" customHeight="1">
      <c r="A261" s="18"/>
      <c r="B261" s="19"/>
      <c r="C261" s="20"/>
      <c r="D261" s="20" t="s">
        <v>935</v>
      </c>
      <c r="E261" s="46" t="s">
        <v>936</v>
      </c>
      <c r="F261" s="22"/>
      <c r="G261" s="22"/>
      <c r="H261" s="22"/>
      <c r="I261" s="22"/>
      <c r="J261" s="21"/>
      <c r="K261" s="22"/>
      <c r="L261" s="22"/>
      <c r="M261" s="22"/>
    </row>
    <row r="262" spans="1:15" ht="34.5" customHeight="1" thickBot="1">
      <c r="A262" s="23" t="s">
        <v>938</v>
      </c>
      <c r="B262" s="24" t="s">
        <v>22</v>
      </c>
      <c r="C262" s="25" t="str">
        <f>HYPERLINK("https://www.kts-pro.ru/images/tovar/C2818-02.jpg")</f>
        <v>https://www.kts-pro.ru/images/tovar/C2818-02.jpg</v>
      </c>
      <c r="D262" s="25" t="s">
        <v>939</v>
      </c>
      <c r="E262" s="28" t="s">
        <v>940</v>
      </c>
      <c r="F262" s="23" t="s">
        <v>941</v>
      </c>
      <c r="G262" s="23" t="s">
        <v>23</v>
      </c>
      <c r="H262" s="26">
        <v>50</v>
      </c>
      <c r="I262" s="27" t="s">
        <v>22</v>
      </c>
      <c r="J262" s="28" t="s">
        <v>937</v>
      </c>
      <c r="K262" s="29">
        <v>10</v>
      </c>
      <c r="L262" s="30">
        <v>40.43</v>
      </c>
      <c r="M262" s="31"/>
      <c r="N262" s="32">
        <v>3850</v>
      </c>
      <c r="O262" s="32">
        <v>0</v>
      </c>
    </row>
    <row r="263" spans="1:13" ht="34.5" customHeight="1">
      <c r="A263" s="18"/>
      <c r="B263" s="19"/>
      <c r="C263" s="20"/>
      <c r="D263" s="20" t="s">
        <v>942</v>
      </c>
      <c r="E263" s="46" t="s">
        <v>943</v>
      </c>
      <c r="F263" s="22"/>
      <c r="G263" s="22"/>
      <c r="H263" s="22"/>
      <c r="I263" s="22"/>
      <c r="J263" s="21"/>
      <c r="K263" s="22"/>
      <c r="L263" s="22"/>
      <c r="M263" s="22"/>
    </row>
    <row r="264" spans="1:15" ht="34.5" customHeight="1" thickBot="1">
      <c r="A264" s="23" t="s">
        <v>944</v>
      </c>
      <c r="B264" s="24" t="s">
        <v>22</v>
      </c>
      <c r="C264" s="25" t="str">
        <f>HYPERLINK("https://www.kts-pro.ru/images/tovar/C7549-02.jpg")</f>
        <v>https://www.kts-pro.ru/images/tovar/C7549-02.jpg</v>
      </c>
      <c r="D264" s="25" t="s">
        <v>945</v>
      </c>
      <c r="E264" s="28" t="s">
        <v>946</v>
      </c>
      <c r="F264" s="23" t="s">
        <v>947</v>
      </c>
      <c r="G264" s="23" t="s">
        <v>23</v>
      </c>
      <c r="H264" s="26">
        <v>40</v>
      </c>
      <c r="I264" s="27" t="s">
        <v>22</v>
      </c>
      <c r="J264" s="28" t="s">
        <v>948</v>
      </c>
      <c r="K264" s="29">
        <v>10</v>
      </c>
      <c r="L264" s="30">
        <v>58.59</v>
      </c>
      <c r="M264" s="31"/>
      <c r="N264" s="32">
        <v>1326</v>
      </c>
      <c r="O264" s="32">
        <v>4</v>
      </c>
    </row>
    <row r="265" spans="1:15" ht="34.5" customHeight="1" thickBot="1">
      <c r="A265" s="13"/>
      <c r="B265" s="14"/>
      <c r="C265" s="15"/>
      <c r="D265" s="15" t="s">
        <v>17</v>
      </c>
      <c r="E265" s="45" t="s">
        <v>949</v>
      </c>
      <c r="F265" s="17"/>
      <c r="G265" s="17"/>
      <c r="H265" s="17"/>
      <c r="I265" s="17"/>
      <c r="J265" s="16"/>
      <c r="K265" s="17"/>
      <c r="L265" s="17"/>
      <c r="M265" s="17"/>
      <c r="N265" s="17"/>
      <c r="O265" s="17"/>
    </row>
    <row r="266" spans="1:13" ht="34.5" customHeight="1">
      <c r="A266" s="18"/>
      <c r="B266" s="19"/>
      <c r="C266" s="20"/>
      <c r="D266" s="20" t="s">
        <v>950</v>
      </c>
      <c r="E266" s="46" t="s">
        <v>951</v>
      </c>
      <c r="F266" s="22"/>
      <c r="G266" s="22"/>
      <c r="H266" s="22"/>
      <c r="I266" s="22"/>
      <c r="J266" s="21"/>
      <c r="K266" s="22"/>
      <c r="L266" s="22"/>
      <c r="M266" s="22"/>
    </row>
    <row r="267" spans="1:15" ht="34.5" customHeight="1" thickBot="1">
      <c r="A267" s="23" t="s">
        <v>953</v>
      </c>
      <c r="B267" s="24" t="s">
        <v>22</v>
      </c>
      <c r="C267" s="25" t="str">
        <f>HYPERLINK("https://www.kts-pro.ru/images/tovar/C0238-10.jpg")</f>
        <v>https://www.kts-pro.ru/images/tovar/C0238-10.jpg</v>
      </c>
      <c r="D267" s="25" t="s">
        <v>954</v>
      </c>
      <c r="E267" s="28" t="s">
        <v>955</v>
      </c>
      <c r="F267" s="23" t="s">
        <v>956</v>
      </c>
      <c r="G267" s="23" t="s">
        <v>23</v>
      </c>
      <c r="H267" s="26">
        <v>80</v>
      </c>
      <c r="I267" s="27" t="s">
        <v>22</v>
      </c>
      <c r="J267" s="28" t="s">
        <v>952</v>
      </c>
      <c r="K267" s="29">
        <v>10</v>
      </c>
      <c r="L267" s="30">
        <v>91.37</v>
      </c>
      <c r="M267" s="31"/>
      <c r="N267" s="32">
        <v>4378</v>
      </c>
      <c r="O267" s="32">
        <v>1440</v>
      </c>
    </row>
    <row r="268" spans="1:13" ht="34.5" customHeight="1">
      <c r="A268" s="18"/>
      <c r="B268" s="19"/>
      <c r="C268" s="20"/>
      <c r="D268" s="20" t="s">
        <v>957</v>
      </c>
      <c r="E268" s="46" t="s">
        <v>958</v>
      </c>
      <c r="F268" s="22"/>
      <c r="G268" s="22"/>
      <c r="H268" s="22"/>
      <c r="I268" s="22"/>
      <c r="J268" s="21"/>
      <c r="K268" s="22"/>
      <c r="L268" s="22"/>
      <c r="M268" s="22"/>
    </row>
    <row r="269" spans="1:15" ht="34.5" customHeight="1">
      <c r="A269" s="23" t="s">
        <v>959</v>
      </c>
      <c r="B269" s="24" t="s">
        <v>22</v>
      </c>
      <c r="C269" s="25" t="str">
        <f>HYPERLINK("https://www.kts-pro.ru/images/tovar/C1275-03.jpg")</f>
        <v>https://www.kts-pro.ru/images/tovar/C1275-03.jpg</v>
      </c>
      <c r="D269" s="25" t="s">
        <v>960</v>
      </c>
      <c r="E269" s="28" t="s">
        <v>961</v>
      </c>
      <c r="F269" s="23" t="s">
        <v>962</v>
      </c>
      <c r="G269" s="23" t="s">
        <v>23</v>
      </c>
      <c r="H269" s="26">
        <v>75</v>
      </c>
      <c r="I269" s="27" t="s">
        <v>22</v>
      </c>
      <c r="J269" s="28" t="s">
        <v>963</v>
      </c>
      <c r="K269" s="29">
        <v>10</v>
      </c>
      <c r="L269" s="30">
        <v>134.3</v>
      </c>
      <c r="M269" s="31"/>
      <c r="N269" s="32">
        <v>5782</v>
      </c>
      <c r="O269" s="32">
        <v>4954</v>
      </c>
    </row>
    <row r="270" spans="1:15" ht="34.5" customHeight="1" thickBot="1">
      <c r="A270" s="23" t="s">
        <v>964</v>
      </c>
      <c r="B270" s="24" t="s">
        <v>22</v>
      </c>
      <c r="C270" s="25" t="str">
        <f>HYPERLINK("https://www.kts-pro.ru/images/tovar/C1275-04.jpg")</f>
        <v>https://www.kts-pro.ru/images/tovar/C1275-04.jpg</v>
      </c>
      <c r="D270" s="25" t="s">
        <v>965</v>
      </c>
      <c r="E270" s="28" t="s">
        <v>966</v>
      </c>
      <c r="F270" s="23" t="s">
        <v>967</v>
      </c>
      <c r="G270" s="23" t="s">
        <v>23</v>
      </c>
      <c r="H270" s="26">
        <v>75</v>
      </c>
      <c r="I270" s="27" t="s">
        <v>22</v>
      </c>
      <c r="J270" s="28" t="s">
        <v>963</v>
      </c>
      <c r="K270" s="29">
        <v>10</v>
      </c>
      <c r="L270" s="30">
        <v>134.3</v>
      </c>
      <c r="M270" s="31"/>
      <c r="N270" s="32">
        <v>7717</v>
      </c>
      <c r="O270" s="32">
        <v>7125</v>
      </c>
    </row>
    <row r="271" spans="1:15" ht="34.5" customHeight="1" thickBot="1">
      <c r="A271" s="13"/>
      <c r="B271" s="14"/>
      <c r="C271" s="15"/>
      <c r="D271" s="15" t="s">
        <v>17</v>
      </c>
      <c r="E271" s="45" t="s">
        <v>968</v>
      </c>
      <c r="F271" s="17"/>
      <c r="G271" s="17"/>
      <c r="H271" s="17"/>
      <c r="I271" s="17"/>
      <c r="J271" s="16"/>
      <c r="K271" s="17"/>
      <c r="L271" s="17"/>
      <c r="M271" s="17"/>
      <c r="N271" s="17"/>
      <c r="O271" s="17"/>
    </row>
    <row r="272" spans="1:15" ht="34.5" customHeight="1" thickBot="1">
      <c r="A272" s="13"/>
      <c r="B272" s="14"/>
      <c r="C272" s="15"/>
      <c r="D272" s="15" t="s">
        <v>17</v>
      </c>
      <c r="E272" s="45" t="s">
        <v>969</v>
      </c>
      <c r="F272" s="17"/>
      <c r="G272" s="17"/>
      <c r="H272" s="17"/>
      <c r="I272" s="17"/>
      <c r="J272" s="16"/>
      <c r="K272" s="17"/>
      <c r="L272" s="17"/>
      <c r="M272" s="17"/>
      <c r="N272" s="17"/>
      <c r="O272" s="17"/>
    </row>
    <row r="273" spans="1:13" ht="34.5" customHeight="1">
      <c r="A273" s="18"/>
      <c r="B273" s="19"/>
      <c r="C273" s="20"/>
      <c r="D273" s="20" t="s">
        <v>970</v>
      </c>
      <c r="E273" s="46" t="s">
        <v>971</v>
      </c>
      <c r="F273" s="22"/>
      <c r="G273" s="22"/>
      <c r="H273" s="22"/>
      <c r="I273" s="22"/>
      <c r="J273" s="21"/>
      <c r="K273" s="22"/>
      <c r="L273" s="22"/>
      <c r="M273" s="22"/>
    </row>
    <row r="274" spans="1:15" ht="34.5" customHeight="1">
      <c r="A274" s="23" t="s">
        <v>973</v>
      </c>
      <c r="B274" s="24" t="s">
        <v>22</v>
      </c>
      <c r="C274" s="25" t="str">
        <f>HYPERLINK("https://www.kts-pro.ru/images/tovar/C0156-18.jpg")</f>
        <v>https://www.kts-pro.ru/images/tovar/C0156-18.jpg</v>
      </c>
      <c r="D274" s="25" t="s">
        <v>974</v>
      </c>
      <c r="E274" s="28" t="s">
        <v>975</v>
      </c>
      <c r="F274" s="23" t="s">
        <v>976</v>
      </c>
      <c r="G274" s="23" t="s">
        <v>23</v>
      </c>
      <c r="H274" s="26">
        <v>45</v>
      </c>
      <c r="I274" s="27" t="s">
        <v>22</v>
      </c>
      <c r="J274" s="28" t="s">
        <v>972</v>
      </c>
      <c r="K274" s="29">
        <v>10</v>
      </c>
      <c r="L274" s="30">
        <v>105.62</v>
      </c>
      <c r="M274" s="31"/>
      <c r="N274" s="32">
        <v>6103</v>
      </c>
      <c r="O274" s="32">
        <v>0</v>
      </c>
    </row>
    <row r="275" spans="1:15" ht="34.5" customHeight="1" thickBot="1">
      <c r="A275" s="23" t="s">
        <v>977</v>
      </c>
      <c r="B275" s="24" t="s">
        <v>22</v>
      </c>
      <c r="C275" s="25" t="str">
        <f>HYPERLINK("https://www.kts-pro.ru/images/tovar/C0156-19.jpg")</f>
        <v>https://www.kts-pro.ru/images/tovar/C0156-19.jpg</v>
      </c>
      <c r="D275" s="25" t="s">
        <v>978</v>
      </c>
      <c r="E275" s="28" t="s">
        <v>979</v>
      </c>
      <c r="F275" s="23" t="s">
        <v>980</v>
      </c>
      <c r="G275" s="23" t="s">
        <v>23</v>
      </c>
      <c r="H275" s="26">
        <v>45</v>
      </c>
      <c r="I275" s="27" t="s">
        <v>22</v>
      </c>
      <c r="J275" s="28" t="s">
        <v>972</v>
      </c>
      <c r="K275" s="29">
        <v>10</v>
      </c>
      <c r="L275" s="30">
        <v>105.62</v>
      </c>
      <c r="M275" s="31"/>
      <c r="N275" s="32">
        <v>6548</v>
      </c>
      <c r="O275" s="32">
        <v>0</v>
      </c>
    </row>
    <row r="276" spans="1:13" ht="34.5" customHeight="1">
      <c r="A276" s="18"/>
      <c r="B276" s="19"/>
      <c r="C276" s="20"/>
      <c r="D276" s="20" t="s">
        <v>981</v>
      </c>
      <c r="E276" s="46" t="s">
        <v>982</v>
      </c>
      <c r="F276" s="22"/>
      <c r="G276" s="22"/>
      <c r="H276" s="22"/>
      <c r="I276" s="22"/>
      <c r="J276" s="21"/>
      <c r="K276" s="22"/>
      <c r="L276" s="22"/>
      <c r="M276" s="22"/>
    </row>
    <row r="277" spans="1:15" ht="34.5" customHeight="1">
      <c r="A277" s="23" t="s">
        <v>983</v>
      </c>
      <c r="B277" s="24" t="s">
        <v>22</v>
      </c>
      <c r="C277" s="25" t="str">
        <f>HYPERLINK("https://www.kts-pro.ru/images/tovar/C1832-17.jpg")</f>
        <v>https://www.kts-pro.ru/images/tovar/C1832-17.jpg</v>
      </c>
      <c r="D277" s="25" t="s">
        <v>984</v>
      </c>
      <c r="E277" s="28" t="s">
        <v>985</v>
      </c>
      <c r="F277" s="23" t="s">
        <v>986</v>
      </c>
      <c r="G277" s="23" t="s">
        <v>23</v>
      </c>
      <c r="H277" s="26">
        <v>25</v>
      </c>
      <c r="I277" s="27" t="s">
        <v>22</v>
      </c>
      <c r="J277" s="28" t="s">
        <v>987</v>
      </c>
      <c r="K277" s="29">
        <v>10</v>
      </c>
      <c r="L277" s="30">
        <v>66.03</v>
      </c>
      <c r="M277" s="31"/>
      <c r="N277" s="32">
        <v>13688</v>
      </c>
      <c r="O277" s="32">
        <v>12955</v>
      </c>
    </row>
    <row r="278" spans="1:15" ht="34.5" customHeight="1" thickBot="1">
      <c r="A278" s="23" t="s">
        <v>988</v>
      </c>
      <c r="B278" s="24" t="s">
        <v>22</v>
      </c>
      <c r="C278" s="25" t="str">
        <f>HYPERLINK("https://www.kts-pro.ru/images/tovar/C1832-15.jpg")</f>
        <v>https://www.kts-pro.ru/images/tovar/C1832-15.jpg</v>
      </c>
      <c r="D278" s="25" t="s">
        <v>989</v>
      </c>
      <c r="E278" s="28" t="s">
        <v>990</v>
      </c>
      <c r="F278" s="23" t="s">
        <v>991</v>
      </c>
      <c r="G278" s="23" t="s">
        <v>23</v>
      </c>
      <c r="H278" s="26">
        <v>25</v>
      </c>
      <c r="I278" s="27" t="s">
        <v>22</v>
      </c>
      <c r="J278" s="28" t="s">
        <v>987</v>
      </c>
      <c r="K278" s="29">
        <v>10</v>
      </c>
      <c r="L278" s="30">
        <v>66.03</v>
      </c>
      <c r="M278" s="31"/>
      <c r="N278" s="32">
        <v>10045</v>
      </c>
      <c r="O278" s="32">
        <v>8275</v>
      </c>
    </row>
    <row r="279" spans="1:13" ht="34.5" customHeight="1">
      <c r="A279" s="18"/>
      <c r="B279" s="19"/>
      <c r="C279" s="20"/>
      <c r="D279" s="20" t="s">
        <v>992</v>
      </c>
      <c r="E279" s="46" t="s">
        <v>993</v>
      </c>
      <c r="F279" s="22"/>
      <c r="G279" s="22"/>
      <c r="H279" s="22"/>
      <c r="I279" s="22"/>
      <c r="J279" s="21"/>
      <c r="K279" s="22"/>
      <c r="L279" s="22"/>
      <c r="M279" s="22"/>
    </row>
    <row r="280" spans="1:15" ht="34.5" customHeight="1" thickBot="1">
      <c r="A280" s="33" t="s">
        <v>994</v>
      </c>
      <c r="B280" s="34" t="s">
        <v>454</v>
      </c>
      <c r="C280" s="35" t="str">
        <f>HYPERLINK("https://www.kts-pro.ru/images/tovar/C3630-04.jpg")</f>
        <v>https://www.kts-pro.ru/images/tovar/C3630-04.jpg</v>
      </c>
      <c r="D280" s="35" t="s">
        <v>995</v>
      </c>
      <c r="E280" s="38" t="s">
        <v>996</v>
      </c>
      <c r="F280" s="33" t="s">
        <v>997</v>
      </c>
      <c r="G280" s="33" t="s">
        <v>23</v>
      </c>
      <c r="H280" s="36">
        <v>30</v>
      </c>
      <c r="I280" s="37" t="s">
        <v>22</v>
      </c>
      <c r="J280" s="38" t="s">
        <v>998</v>
      </c>
      <c r="K280" s="39">
        <v>10</v>
      </c>
      <c r="L280" s="40">
        <v>96.1</v>
      </c>
      <c r="M280" s="31"/>
      <c r="N280" s="41">
        <v>4739</v>
      </c>
      <c r="O280" s="41">
        <v>60</v>
      </c>
    </row>
    <row r="281" spans="1:15" ht="34.5" customHeight="1" thickBot="1">
      <c r="A281" s="13"/>
      <c r="B281" s="14"/>
      <c r="C281" s="15"/>
      <c r="D281" s="15" t="s">
        <v>17</v>
      </c>
      <c r="E281" s="45" t="s">
        <v>999</v>
      </c>
      <c r="F281" s="17"/>
      <c r="G281" s="17"/>
      <c r="H281" s="17"/>
      <c r="I281" s="17"/>
      <c r="J281" s="16"/>
      <c r="K281" s="17"/>
      <c r="L281" s="17"/>
      <c r="M281" s="17"/>
      <c r="N281" s="17"/>
      <c r="O281" s="17"/>
    </row>
    <row r="282" spans="1:13" ht="34.5" customHeight="1">
      <c r="A282" s="18"/>
      <c r="B282" s="19"/>
      <c r="C282" s="20"/>
      <c r="D282" s="20" t="s">
        <v>1000</v>
      </c>
      <c r="E282" s="46" t="s">
        <v>1001</v>
      </c>
      <c r="F282" s="22"/>
      <c r="G282" s="22"/>
      <c r="H282" s="22"/>
      <c r="I282" s="22"/>
      <c r="J282" s="21"/>
      <c r="K282" s="22"/>
      <c r="L282" s="22"/>
      <c r="M282" s="22"/>
    </row>
    <row r="283" spans="1:15" ht="34.5" customHeight="1" thickBot="1">
      <c r="A283" s="23" t="s">
        <v>1003</v>
      </c>
      <c r="B283" s="24" t="s">
        <v>22</v>
      </c>
      <c r="C283" s="25" t="str">
        <f>HYPERLINK("https://www.kts-pro.ru/images/tovar/C0341-05.jpg")</f>
        <v>https://www.kts-pro.ru/images/tovar/C0341-05.jpg</v>
      </c>
      <c r="D283" s="25" t="s">
        <v>1004</v>
      </c>
      <c r="E283" s="28" t="s">
        <v>1005</v>
      </c>
      <c r="F283" s="23" t="s">
        <v>1006</v>
      </c>
      <c r="G283" s="23" t="s">
        <v>23</v>
      </c>
      <c r="H283" s="26">
        <v>60</v>
      </c>
      <c r="I283" s="27" t="s">
        <v>22</v>
      </c>
      <c r="J283" s="28" t="s">
        <v>1002</v>
      </c>
      <c r="K283" s="29">
        <v>10</v>
      </c>
      <c r="L283" s="30">
        <v>137.67</v>
      </c>
      <c r="M283" s="31"/>
      <c r="N283" s="32">
        <v>5794</v>
      </c>
      <c r="O283" s="32">
        <v>0</v>
      </c>
    </row>
    <row r="284" spans="1:13" ht="34.5" customHeight="1">
      <c r="A284" s="18"/>
      <c r="B284" s="19"/>
      <c r="C284" s="20"/>
      <c r="D284" s="20" t="s">
        <v>1007</v>
      </c>
      <c r="E284" s="46" t="s">
        <v>1008</v>
      </c>
      <c r="F284" s="22"/>
      <c r="G284" s="22"/>
      <c r="H284" s="22"/>
      <c r="I284" s="22"/>
      <c r="J284" s="21"/>
      <c r="K284" s="22"/>
      <c r="L284" s="22"/>
      <c r="M284" s="22"/>
    </row>
    <row r="285" spans="1:15" ht="34.5" customHeight="1">
      <c r="A285" s="23" t="s">
        <v>1009</v>
      </c>
      <c r="B285" s="24" t="s">
        <v>22</v>
      </c>
      <c r="C285" s="25" t="str">
        <f>HYPERLINK("https://www.kts-pro.ru/images/tovar/C0350-05.jpg")</f>
        <v>https://www.kts-pro.ru/images/tovar/C0350-05.jpg</v>
      </c>
      <c r="D285" s="25" t="s">
        <v>1010</v>
      </c>
      <c r="E285" s="28" t="s">
        <v>1011</v>
      </c>
      <c r="F285" s="23" t="s">
        <v>1012</v>
      </c>
      <c r="G285" s="23" t="s">
        <v>23</v>
      </c>
      <c r="H285" s="26">
        <v>55</v>
      </c>
      <c r="I285" s="27" t="s">
        <v>22</v>
      </c>
      <c r="J285" s="28" t="s">
        <v>1013</v>
      </c>
      <c r="K285" s="29">
        <v>10</v>
      </c>
      <c r="L285" s="30">
        <v>114.05</v>
      </c>
      <c r="M285" s="31"/>
      <c r="N285" s="32">
        <v>8131</v>
      </c>
      <c r="O285" s="32">
        <v>0</v>
      </c>
    </row>
    <row r="286" spans="1:15" ht="34.5" customHeight="1" thickBot="1">
      <c r="A286" s="23" t="s">
        <v>1014</v>
      </c>
      <c r="B286" s="24" t="s">
        <v>22</v>
      </c>
      <c r="C286" s="25" t="str">
        <f>HYPERLINK("https://www.kts-pro.ru/images/tovar/C0350-04.jpg")</f>
        <v>https://www.kts-pro.ru/images/tovar/C0350-04.jpg</v>
      </c>
      <c r="D286" s="25" t="s">
        <v>1015</v>
      </c>
      <c r="E286" s="28" t="s">
        <v>1016</v>
      </c>
      <c r="F286" s="23" t="s">
        <v>1017</v>
      </c>
      <c r="G286" s="23" t="s">
        <v>23</v>
      </c>
      <c r="H286" s="26">
        <v>55</v>
      </c>
      <c r="I286" s="27" t="s">
        <v>22</v>
      </c>
      <c r="J286" s="28" t="s">
        <v>1013</v>
      </c>
      <c r="K286" s="29">
        <v>10</v>
      </c>
      <c r="L286" s="30">
        <v>114.05</v>
      </c>
      <c r="M286" s="31"/>
      <c r="N286" s="32">
        <v>6857</v>
      </c>
      <c r="O286" s="32">
        <v>3</v>
      </c>
    </row>
    <row r="287" spans="1:13" ht="34.5" customHeight="1">
      <c r="A287" s="18"/>
      <c r="B287" s="19"/>
      <c r="C287" s="20"/>
      <c r="D287" s="20" t="s">
        <v>1018</v>
      </c>
      <c r="E287" s="46" t="s">
        <v>1019</v>
      </c>
      <c r="F287" s="22"/>
      <c r="G287" s="22"/>
      <c r="H287" s="22"/>
      <c r="I287" s="22"/>
      <c r="J287" s="21"/>
      <c r="K287" s="22"/>
      <c r="L287" s="22"/>
      <c r="M287" s="22"/>
    </row>
    <row r="288" spans="1:15" ht="34.5" customHeight="1" thickBot="1">
      <c r="A288" s="23" t="s">
        <v>1021</v>
      </c>
      <c r="B288" s="24" t="s">
        <v>22</v>
      </c>
      <c r="C288" s="25" t="str">
        <f>HYPERLINK("https://www.kts-pro.ru/images/tovar/C2417-03.jpg")</f>
        <v>https://www.kts-pro.ru/images/tovar/C2417-03.jpg</v>
      </c>
      <c r="D288" s="25" t="s">
        <v>1022</v>
      </c>
      <c r="E288" s="28" t="s">
        <v>1023</v>
      </c>
      <c r="F288" s="23" t="s">
        <v>1024</v>
      </c>
      <c r="G288" s="23" t="s">
        <v>23</v>
      </c>
      <c r="H288" s="26">
        <v>80</v>
      </c>
      <c r="I288" s="27" t="s">
        <v>22</v>
      </c>
      <c r="J288" s="28" t="s">
        <v>1020</v>
      </c>
      <c r="K288" s="29">
        <v>10</v>
      </c>
      <c r="L288" s="30">
        <v>124.28</v>
      </c>
      <c r="M288" s="31"/>
      <c r="N288" s="32">
        <v>4268</v>
      </c>
      <c r="O288" s="32">
        <v>0</v>
      </c>
    </row>
    <row r="289" spans="1:15" ht="34.5" customHeight="1" thickBot="1">
      <c r="A289" s="13"/>
      <c r="B289" s="14"/>
      <c r="C289" s="15"/>
      <c r="D289" s="15" t="s">
        <v>17</v>
      </c>
      <c r="E289" s="45" t="s">
        <v>1025</v>
      </c>
      <c r="F289" s="17"/>
      <c r="G289" s="17"/>
      <c r="H289" s="17"/>
      <c r="I289" s="17"/>
      <c r="J289" s="16"/>
      <c r="K289" s="17"/>
      <c r="L289" s="17"/>
      <c r="M289" s="17"/>
      <c r="N289" s="17"/>
      <c r="O289" s="17"/>
    </row>
    <row r="290" spans="1:13" ht="34.5" customHeight="1">
      <c r="A290" s="18"/>
      <c r="B290" s="19"/>
      <c r="C290" s="20"/>
      <c r="D290" s="20" t="s">
        <v>1026</v>
      </c>
      <c r="E290" s="46" t="s">
        <v>1027</v>
      </c>
      <c r="F290" s="22"/>
      <c r="G290" s="22"/>
      <c r="H290" s="22"/>
      <c r="I290" s="22"/>
      <c r="J290" s="21"/>
      <c r="K290" s="22"/>
      <c r="L290" s="22"/>
      <c r="M290" s="22"/>
    </row>
    <row r="291" spans="1:15" ht="34.5" customHeight="1" thickBot="1">
      <c r="A291" s="23" t="s">
        <v>1029</v>
      </c>
      <c r="B291" s="24" t="s">
        <v>22</v>
      </c>
      <c r="C291" s="25" t="str">
        <f>HYPERLINK("https://www.kts-pro.ru/images/tovar/C1792-06.jpg")</f>
        <v>https://www.kts-pro.ru/images/tovar/C1792-06.jpg</v>
      </c>
      <c r="D291" s="25" t="s">
        <v>1030</v>
      </c>
      <c r="E291" s="28" t="s">
        <v>1031</v>
      </c>
      <c r="F291" s="23" t="s">
        <v>1032</v>
      </c>
      <c r="G291" s="23" t="s">
        <v>23</v>
      </c>
      <c r="H291" s="26">
        <v>40</v>
      </c>
      <c r="I291" s="27" t="s">
        <v>22</v>
      </c>
      <c r="J291" s="28" t="s">
        <v>1028</v>
      </c>
      <c r="K291" s="29">
        <v>10</v>
      </c>
      <c r="L291" s="30">
        <v>109.56</v>
      </c>
      <c r="M291" s="31"/>
      <c r="N291" s="32">
        <v>2696</v>
      </c>
      <c r="O291" s="32">
        <v>0</v>
      </c>
    </row>
    <row r="292" spans="1:13" ht="34.5" customHeight="1">
      <c r="A292" s="18"/>
      <c r="B292" s="19"/>
      <c r="C292" s="20"/>
      <c r="D292" s="20" t="s">
        <v>1033</v>
      </c>
      <c r="E292" s="46" t="s">
        <v>1034</v>
      </c>
      <c r="F292" s="22"/>
      <c r="G292" s="22"/>
      <c r="H292" s="22"/>
      <c r="I292" s="22"/>
      <c r="J292" s="21"/>
      <c r="K292" s="22"/>
      <c r="L292" s="22"/>
      <c r="M292" s="22"/>
    </row>
    <row r="293" spans="1:15" ht="34.5" customHeight="1" thickBot="1">
      <c r="A293" s="23" t="s">
        <v>1035</v>
      </c>
      <c r="B293" s="24" t="s">
        <v>22</v>
      </c>
      <c r="C293" s="25" t="str">
        <f>HYPERLINK("https://www.kts-pro.ru/images/tovar/C2457-05.jpg")</f>
        <v>https://www.kts-pro.ru/images/tovar/C2457-05.jpg</v>
      </c>
      <c r="D293" s="25" t="s">
        <v>1036</v>
      </c>
      <c r="E293" s="28" t="s">
        <v>1037</v>
      </c>
      <c r="F293" s="23" t="s">
        <v>1038</v>
      </c>
      <c r="G293" s="23" t="s">
        <v>565</v>
      </c>
      <c r="H293" s="26">
        <v>200</v>
      </c>
      <c r="I293" s="26">
        <v>50</v>
      </c>
      <c r="J293" s="28" t="s">
        <v>1039</v>
      </c>
      <c r="K293" s="29">
        <v>20</v>
      </c>
      <c r="L293" s="30">
        <v>117.71</v>
      </c>
      <c r="M293" s="31"/>
      <c r="N293" s="32">
        <v>3579</v>
      </c>
      <c r="O293" s="32">
        <v>0</v>
      </c>
    </row>
    <row r="294" spans="1:15" ht="34.5" customHeight="1" thickBot="1">
      <c r="A294" s="13"/>
      <c r="B294" s="14"/>
      <c r="C294" s="15"/>
      <c r="D294" s="15" t="s">
        <v>17</v>
      </c>
      <c r="E294" s="45" t="s">
        <v>1040</v>
      </c>
      <c r="F294" s="17"/>
      <c r="G294" s="17"/>
      <c r="H294" s="17"/>
      <c r="I294" s="17"/>
      <c r="J294" s="16"/>
      <c r="K294" s="17"/>
      <c r="L294" s="17"/>
      <c r="M294" s="17"/>
      <c r="N294" s="17"/>
      <c r="O294" s="17"/>
    </row>
    <row r="295" spans="1:13" ht="34.5" customHeight="1">
      <c r="A295" s="18"/>
      <c r="B295" s="19"/>
      <c r="C295" s="20"/>
      <c r="D295" s="20" t="s">
        <v>1041</v>
      </c>
      <c r="E295" s="46" t="s">
        <v>1042</v>
      </c>
      <c r="F295" s="22"/>
      <c r="G295" s="22"/>
      <c r="H295" s="22"/>
      <c r="I295" s="22"/>
      <c r="J295" s="21"/>
      <c r="K295" s="22"/>
      <c r="L295" s="22"/>
      <c r="M295" s="22"/>
    </row>
    <row r="296" spans="1:15" ht="34.5" customHeight="1" thickBot="1">
      <c r="A296" s="23" t="s">
        <v>1043</v>
      </c>
      <c r="B296" s="24" t="s">
        <v>22</v>
      </c>
      <c r="C296" s="25" t="str">
        <f>HYPERLINK("https://www.kts-pro.ru/images/tovar/C0199-07.jpg")</f>
        <v>https://www.kts-pro.ru/images/tovar/C0199-07.jpg</v>
      </c>
      <c r="D296" s="25" t="s">
        <v>1044</v>
      </c>
      <c r="E296" s="28" t="s">
        <v>1045</v>
      </c>
      <c r="F296" s="23" t="s">
        <v>1046</v>
      </c>
      <c r="G296" s="23" t="s">
        <v>23</v>
      </c>
      <c r="H296" s="26">
        <v>40</v>
      </c>
      <c r="I296" s="27" t="s">
        <v>22</v>
      </c>
      <c r="J296" s="28" t="s">
        <v>1047</v>
      </c>
      <c r="K296" s="29">
        <v>10</v>
      </c>
      <c r="L296" s="30">
        <v>122.52</v>
      </c>
      <c r="M296" s="31"/>
      <c r="N296" s="32">
        <v>3508</v>
      </c>
      <c r="O296" s="32">
        <v>0</v>
      </c>
    </row>
    <row r="297" spans="1:13" ht="34.5" customHeight="1">
      <c r="A297" s="18"/>
      <c r="B297" s="19"/>
      <c r="C297" s="20"/>
      <c r="D297" s="20" t="s">
        <v>1048</v>
      </c>
      <c r="E297" s="46" t="s">
        <v>1049</v>
      </c>
      <c r="F297" s="22"/>
      <c r="G297" s="22"/>
      <c r="H297" s="22"/>
      <c r="I297" s="22"/>
      <c r="J297" s="21"/>
      <c r="K297" s="22"/>
      <c r="L297" s="22"/>
      <c r="M297" s="22"/>
    </row>
    <row r="298" spans="1:15" ht="34.5" customHeight="1" thickBot="1">
      <c r="A298" s="23" t="s">
        <v>1051</v>
      </c>
      <c r="B298" s="24" t="s">
        <v>22</v>
      </c>
      <c r="C298" s="25" t="str">
        <f>HYPERLINK("https://www.kts-pro.ru/images/tovar/C0198-10.jpg")</f>
        <v>https://www.kts-pro.ru/images/tovar/C0198-10.jpg</v>
      </c>
      <c r="D298" s="25" t="s">
        <v>1052</v>
      </c>
      <c r="E298" s="28" t="s">
        <v>1053</v>
      </c>
      <c r="F298" s="23" t="s">
        <v>1054</v>
      </c>
      <c r="G298" s="23" t="s">
        <v>23</v>
      </c>
      <c r="H298" s="26">
        <v>60</v>
      </c>
      <c r="I298" s="27" t="s">
        <v>22</v>
      </c>
      <c r="J298" s="28" t="s">
        <v>1050</v>
      </c>
      <c r="K298" s="29">
        <v>10</v>
      </c>
      <c r="L298" s="30">
        <v>92.11</v>
      </c>
      <c r="M298" s="31"/>
      <c r="N298" s="32">
        <v>3039</v>
      </c>
      <c r="O298" s="32">
        <v>0</v>
      </c>
    </row>
    <row r="299" spans="1:13" ht="34.5" customHeight="1">
      <c r="A299" s="18"/>
      <c r="B299" s="19"/>
      <c r="C299" s="20"/>
      <c r="D299" s="20" t="s">
        <v>1055</v>
      </c>
      <c r="E299" s="46" t="s">
        <v>1056</v>
      </c>
      <c r="F299" s="22"/>
      <c r="G299" s="22"/>
      <c r="H299" s="22"/>
      <c r="I299" s="22"/>
      <c r="J299" s="21"/>
      <c r="K299" s="22"/>
      <c r="L299" s="22"/>
      <c r="M299" s="22"/>
    </row>
    <row r="300" spans="1:15" ht="34.5" customHeight="1" thickBot="1">
      <c r="A300" s="23" t="s">
        <v>1057</v>
      </c>
      <c r="B300" s="24" t="s">
        <v>22</v>
      </c>
      <c r="C300" s="25" t="str">
        <f>HYPERLINK("https://www.kts-pro.ru/images/tovar/C0711-09.jpg")</f>
        <v>https://www.kts-pro.ru/images/tovar/C0711-09.jpg</v>
      </c>
      <c r="D300" s="25" t="s">
        <v>1058</v>
      </c>
      <c r="E300" s="28" t="s">
        <v>1059</v>
      </c>
      <c r="F300" s="23" t="s">
        <v>1060</v>
      </c>
      <c r="G300" s="23" t="s">
        <v>23</v>
      </c>
      <c r="H300" s="26">
        <v>40</v>
      </c>
      <c r="I300" s="27" t="s">
        <v>22</v>
      </c>
      <c r="J300" s="28" t="s">
        <v>1061</v>
      </c>
      <c r="K300" s="29">
        <v>10</v>
      </c>
      <c r="L300" s="30">
        <v>178.03</v>
      </c>
      <c r="M300" s="31"/>
      <c r="N300" s="32">
        <v>1261</v>
      </c>
      <c r="O300" s="32">
        <v>98</v>
      </c>
    </row>
    <row r="301" spans="1:13" ht="34.5" customHeight="1">
      <c r="A301" s="18"/>
      <c r="B301" s="19"/>
      <c r="C301" s="20"/>
      <c r="D301" s="20" t="s">
        <v>1062</v>
      </c>
      <c r="E301" s="46" t="s">
        <v>1063</v>
      </c>
      <c r="F301" s="22"/>
      <c r="G301" s="22"/>
      <c r="H301" s="22"/>
      <c r="I301" s="22"/>
      <c r="J301" s="21"/>
      <c r="K301" s="22"/>
      <c r="L301" s="22"/>
      <c r="M301" s="22"/>
    </row>
    <row r="302" spans="1:15" ht="34.5" customHeight="1" thickBot="1">
      <c r="A302" s="23" t="s">
        <v>1064</v>
      </c>
      <c r="B302" s="24" t="s">
        <v>22</v>
      </c>
      <c r="C302" s="25" t="str">
        <f>HYPERLINK("https://www.kts-pro.ru/images/tovar/C2529-06.jpg")</f>
        <v>https://www.kts-pro.ru/images/tovar/C2529-06.jpg</v>
      </c>
      <c r="D302" s="25" t="s">
        <v>1065</v>
      </c>
      <c r="E302" s="28" t="s">
        <v>1066</v>
      </c>
      <c r="F302" s="23" t="s">
        <v>1067</v>
      </c>
      <c r="G302" s="23" t="s">
        <v>565</v>
      </c>
      <c r="H302" s="26">
        <v>200</v>
      </c>
      <c r="I302" s="26">
        <v>50</v>
      </c>
      <c r="J302" s="28" t="s">
        <v>1068</v>
      </c>
      <c r="K302" s="29">
        <v>20</v>
      </c>
      <c r="L302" s="30">
        <v>82.25</v>
      </c>
      <c r="M302" s="31"/>
      <c r="N302" s="32">
        <v>6585</v>
      </c>
      <c r="O302" s="32">
        <v>0</v>
      </c>
    </row>
    <row r="303" spans="1:15" ht="34.5" customHeight="1" thickBot="1">
      <c r="A303" s="13"/>
      <c r="B303" s="14"/>
      <c r="C303" s="15"/>
      <c r="D303" s="15" t="s">
        <v>17</v>
      </c>
      <c r="E303" s="45" t="s">
        <v>1069</v>
      </c>
      <c r="F303" s="17"/>
      <c r="G303" s="17"/>
      <c r="H303" s="17"/>
      <c r="I303" s="17"/>
      <c r="J303" s="16"/>
      <c r="K303" s="17"/>
      <c r="L303" s="17"/>
      <c r="M303" s="17"/>
      <c r="N303" s="17"/>
      <c r="O303" s="17"/>
    </row>
    <row r="304" spans="1:13" ht="34.5" customHeight="1">
      <c r="A304" s="18"/>
      <c r="B304" s="19"/>
      <c r="C304" s="20"/>
      <c r="D304" s="20" t="s">
        <v>1070</v>
      </c>
      <c r="E304" s="46" t="s">
        <v>1071</v>
      </c>
      <c r="F304" s="22"/>
      <c r="G304" s="22"/>
      <c r="H304" s="22"/>
      <c r="I304" s="22"/>
      <c r="J304" s="21"/>
      <c r="K304" s="22"/>
      <c r="L304" s="22"/>
      <c r="M304" s="22"/>
    </row>
    <row r="305" spans="1:15" ht="34.5" customHeight="1">
      <c r="A305" s="23" t="s">
        <v>1073</v>
      </c>
      <c r="B305" s="24" t="s">
        <v>22</v>
      </c>
      <c r="C305" s="25" t="str">
        <f>HYPERLINK("https://www.kts-pro.ru/images/tovar/C0263-09.jpg")</f>
        <v>https://www.kts-pro.ru/images/tovar/C0263-09.jpg</v>
      </c>
      <c r="D305" s="25" t="s">
        <v>1074</v>
      </c>
      <c r="E305" s="28" t="s">
        <v>1075</v>
      </c>
      <c r="F305" s="23" t="s">
        <v>1076</v>
      </c>
      <c r="G305" s="23" t="s">
        <v>23</v>
      </c>
      <c r="H305" s="26">
        <v>105</v>
      </c>
      <c r="I305" s="27" t="s">
        <v>22</v>
      </c>
      <c r="J305" s="28" t="s">
        <v>1072</v>
      </c>
      <c r="K305" s="29">
        <v>10</v>
      </c>
      <c r="L305" s="30">
        <v>84.76</v>
      </c>
      <c r="M305" s="31"/>
      <c r="N305" s="32">
        <v>2219</v>
      </c>
      <c r="O305" s="32">
        <v>1194</v>
      </c>
    </row>
    <row r="306" spans="1:15" ht="34.5" customHeight="1" thickBot="1">
      <c r="A306" s="23" t="s">
        <v>1077</v>
      </c>
      <c r="B306" s="24" t="s">
        <v>22</v>
      </c>
      <c r="C306" s="25" t="str">
        <f>HYPERLINK("https://www.kts-pro.ru/images/tovar/C0263-08.jpg")</f>
        <v>https://www.kts-pro.ru/images/tovar/C0263-08.jpg</v>
      </c>
      <c r="D306" s="25" t="s">
        <v>1078</v>
      </c>
      <c r="E306" s="28" t="s">
        <v>1079</v>
      </c>
      <c r="F306" s="23" t="s">
        <v>1080</v>
      </c>
      <c r="G306" s="23" t="s">
        <v>23</v>
      </c>
      <c r="H306" s="26">
        <v>105</v>
      </c>
      <c r="I306" s="27" t="s">
        <v>22</v>
      </c>
      <c r="J306" s="28" t="s">
        <v>1072</v>
      </c>
      <c r="K306" s="29">
        <v>10</v>
      </c>
      <c r="L306" s="30">
        <v>84.76</v>
      </c>
      <c r="M306" s="31"/>
      <c r="N306" s="32">
        <v>3799</v>
      </c>
      <c r="O306" s="32">
        <v>989</v>
      </c>
    </row>
    <row r="307" spans="1:13" ht="34.5" customHeight="1">
      <c r="A307" s="18"/>
      <c r="B307" s="19"/>
      <c r="C307" s="20"/>
      <c r="D307" s="20" t="s">
        <v>1081</v>
      </c>
      <c r="E307" s="46" t="s">
        <v>1082</v>
      </c>
      <c r="F307" s="22"/>
      <c r="G307" s="22"/>
      <c r="H307" s="22"/>
      <c r="I307" s="22"/>
      <c r="J307" s="21"/>
      <c r="K307" s="22"/>
      <c r="L307" s="22"/>
      <c r="M307" s="22"/>
    </row>
    <row r="308" spans="1:15" ht="34.5" customHeight="1">
      <c r="A308" s="23" t="s">
        <v>1083</v>
      </c>
      <c r="B308" s="24" t="s">
        <v>22</v>
      </c>
      <c r="C308" s="25" t="str">
        <f>HYPERLINK("https://www.kts-pro.ru/images/tovar/C0305-14.jpg")</f>
        <v>https://www.kts-pro.ru/images/tovar/C0305-14.jpg</v>
      </c>
      <c r="D308" s="25" t="s">
        <v>1084</v>
      </c>
      <c r="E308" s="28" t="s">
        <v>1085</v>
      </c>
      <c r="F308" s="23" t="s">
        <v>1086</v>
      </c>
      <c r="G308" s="23" t="s">
        <v>23</v>
      </c>
      <c r="H308" s="26">
        <v>84</v>
      </c>
      <c r="I308" s="27" t="s">
        <v>22</v>
      </c>
      <c r="J308" s="28" t="s">
        <v>1087</v>
      </c>
      <c r="K308" s="29">
        <v>10</v>
      </c>
      <c r="L308" s="30">
        <v>72.07</v>
      </c>
      <c r="M308" s="31"/>
      <c r="N308" s="32">
        <v>6322</v>
      </c>
      <c r="O308" s="32">
        <v>0</v>
      </c>
    </row>
    <row r="309" spans="1:15" ht="34.5" customHeight="1">
      <c r="A309" s="23" t="s">
        <v>1088</v>
      </c>
      <c r="B309" s="24" t="s">
        <v>22</v>
      </c>
      <c r="C309" s="25" t="str">
        <f>HYPERLINK("https://www.kts-pro.ru/images/tovar/C0305-09.jpg")</f>
        <v>https://www.kts-pro.ru/images/tovar/C0305-09.jpg</v>
      </c>
      <c r="D309" s="25" t="s">
        <v>1089</v>
      </c>
      <c r="E309" s="28" t="s">
        <v>1090</v>
      </c>
      <c r="F309" s="23" t="s">
        <v>1091</v>
      </c>
      <c r="G309" s="23" t="s">
        <v>23</v>
      </c>
      <c r="H309" s="26">
        <v>84</v>
      </c>
      <c r="I309" s="27" t="s">
        <v>22</v>
      </c>
      <c r="J309" s="28" t="s">
        <v>1087</v>
      </c>
      <c r="K309" s="29">
        <v>10</v>
      </c>
      <c r="L309" s="30">
        <v>72.07</v>
      </c>
      <c r="M309" s="31"/>
      <c r="N309" s="32">
        <v>768</v>
      </c>
      <c r="O309" s="32">
        <v>168</v>
      </c>
    </row>
    <row r="310" spans="1:15" ht="34.5" customHeight="1">
      <c r="A310" s="23" t="s">
        <v>1092</v>
      </c>
      <c r="B310" s="24" t="s">
        <v>22</v>
      </c>
      <c r="C310" s="25" t="str">
        <f>HYPERLINK("https://www.kts-pro.ru/images/tovar/C0305-12.jpg")</f>
        <v>https://www.kts-pro.ru/images/tovar/C0305-12.jpg</v>
      </c>
      <c r="D310" s="25" t="s">
        <v>1093</v>
      </c>
      <c r="E310" s="28" t="s">
        <v>1094</v>
      </c>
      <c r="F310" s="23" t="s">
        <v>1095</v>
      </c>
      <c r="G310" s="23" t="s">
        <v>23</v>
      </c>
      <c r="H310" s="26">
        <v>84</v>
      </c>
      <c r="I310" s="27" t="s">
        <v>22</v>
      </c>
      <c r="J310" s="28" t="s">
        <v>1087</v>
      </c>
      <c r="K310" s="29">
        <v>10</v>
      </c>
      <c r="L310" s="30">
        <v>72.07</v>
      </c>
      <c r="M310" s="31"/>
      <c r="N310" s="32">
        <v>6655</v>
      </c>
      <c r="O310" s="32">
        <v>84</v>
      </c>
    </row>
    <row r="311" spans="1:15" ht="34.5" customHeight="1">
      <c r="A311" s="23" t="s">
        <v>1096</v>
      </c>
      <c r="B311" s="24" t="s">
        <v>22</v>
      </c>
      <c r="C311" s="25" t="str">
        <f>HYPERLINK("https://www.kts-pro.ru/images/tovar/C0305-13.jpg")</f>
        <v>https://www.kts-pro.ru/images/tovar/C0305-13.jpg</v>
      </c>
      <c r="D311" s="25" t="s">
        <v>1097</v>
      </c>
      <c r="E311" s="28" t="s">
        <v>1098</v>
      </c>
      <c r="F311" s="23" t="s">
        <v>1099</v>
      </c>
      <c r="G311" s="23" t="s">
        <v>23</v>
      </c>
      <c r="H311" s="26">
        <v>84</v>
      </c>
      <c r="I311" s="27" t="s">
        <v>22</v>
      </c>
      <c r="J311" s="28" t="s">
        <v>1087</v>
      </c>
      <c r="K311" s="29">
        <v>10</v>
      </c>
      <c r="L311" s="30">
        <v>72.07</v>
      </c>
      <c r="M311" s="31"/>
      <c r="N311" s="32">
        <v>6084</v>
      </c>
      <c r="O311" s="32">
        <v>0</v>
      </c>
    </row>
    <row r="312" spans="1:15" ht="34.5" customHeight="1">
      <c r="A312" s="23" t="s">
        <v>1100</v>
      </c>
      <c r="B312" s="24" t="s">
        <v>22</v>
      </c>
      <c r="C312" s="25" t="str">
        <f>HYPERLINK("https://www.kts-pro.ru/images/tovar/C0305-07.jpg")</f>
        <v>https://www.kts-pro.ru/images/tovar/C0305-07.jpg</v>
      </c>
      <c r="D312" s="25" t="s">
        <v>1101</v>
      </c>
      <c r="E312" s="28" t="s">
        <v>1102</v>
      </c>
      <c r="F312" s="23" t="s">
        <v>1103</v>
      </c>
      <c r="G312" s="23" t="s">
        <v>23</v>
      </c>
      <c r="H312" s="26">
        <v>84</v>
      </c>
      <c r="I312" s="27" t="s">
        <v>22</v>
      </c>
      <c r="J312" s="28" t="s">
        <v>1087</v>
      </c>
      <c r="K312" s="29">
        <v>10</v>
      </c>
      <c r="L312" s="30">
        <v>72.07</v>
      </c>
      <c r="M312" s="31"/>
      <c r="N312" s="32">
        <v>1491</v>
      </c>
      <c r="O312" s="32">
        <v>756</v>
      </c>
    </row>
    <row r="313" spans="1:15" ht="34.5" customHeight="1" thickBot="1">
      <c r="A313" s="23" t="s">
        <v>1104</v>
      </c>
      <c r="B313" s="24" t="s">
        <v>22</v>
      </c>
      <c r="C313" s="25" t="str">
        <f>HYPERLINK("https://www.kts-pro.ru/images/tovar/C0305-08.jpg")</f>
        <v>https://www.kts-pro.ru/images/tovar/C0305-08.jpg</v>
      </c>
      <c r="D313" s="25" t="s">
        <v>1105</v>
      </c>
      <c r="E313" s="28" t="s">
        <v>1106</v>
      </c>
      <c r="F313" s="23" t="s">
        <v>1107</v>
      </c>
      <c r="G313" s="23" t="s">
        <v>23</v>
      </c>
      <c r="H313" s="26">
        <v>84</v>
      </c>
      <c r="I313" s="27" t="s">
        <v>22</v>
      </c>
      <c r="J313" s="28" t="s">
        <v>1087</v>
      </c>
      <c r="K313" s="29">
        <v>10</v>
      </c>
      <c r="L313" s="30">
        <v>72.07</v>
      </c>
      <c r="M313" s="31"/>
      <c r="N313" s="32">
        <v>949</v>
      </c>
      <c r="O313" s="32">
        <v>248</v>
      </c>
    </row>
    <row r="314" spans="1:13" ht="34.5" customHeight="1">
      <c r="A314" s="18"/>
      <c r="B314" s="19"/>
      <c r="C314" s="20"/>
      <c r="D314" s="20" t="s">
        <v>1108</v>
      </c>
      <c r="E314" s="46" t="s">
        <v>1109</v>
      </c>
      <c r="F314" s="22"/>
      <c r="G314" s="22"/>
      <c r="H314" s="22"/>
      <c r="I314" s="22"/>
      <c r="J314" s="21"/>
      <c r="K314" s="22"/>
      <c r="L314" s="22"/>
      <c r="M314" s="22"/>
    </row>
    <row r="315" spans="1:15" ht="34.5" customHeight="1" thickBot="1">
      <c r="A315" s="23" t="s">
        <v>1111</v>
      </c>
      <c r="B315" s="24" t="s">
        <v>22</v>
      </c>
      <c r="C315" s="25" t="str">
        <f>HYPERLINK("https://www.kts-pro.ru/images/tovar/C0326-04.jpg")</f>
        <v>https://www.kts-pro.ru/images/tovar/C0326-04.jpg</v>
      </c>
      <c r="D315" s="25" t="s">
        <v>1112</v>
      </c>
      <c r="E315" s="28" t="s">
        <v>1113</v>
      </c>
      <c r="F315" s="23" t="s">
        <v>1114</v>
      </c>
      <c r="G315" s="23" t="s">
        <v>23</v>
      </c>
      <c r="H315" s="26">
        <v>30</v>
      </c>
      <c r="I315" s="27" t="s">
        <v>22</v>
      </c>
      <c r="J315" s="28" t="s">
        <v>1110</v>
      </c>
      <c r="K315" s="29">
        <v>10</v>
      </c>
      <c r="L315" s="30">
        <v>164.33</v>
      </c>
      <c r="M315" s="31"/>
      <c r="N315" s="32">
        <v>1848</v>
      </c>
      <c r="O315" s="32">
        <v>0</v>
      </c>
    </row>
    <row r="316" spans="1:13" ht="34.5" customHeight="1">
      <c r="A316" s="18"/>
      <c r="B316" s="19"/>
      <c r="C316" s="20"/>
      <c r="D316" s="20" t="s">
        <v>1115</v>
      </c>
      <c r="E316" s="46" t="s">
        <v>1116</v>
      </c>
      <c r="F316" s="22"/>
      <c r="G316" s="22"/>
      <c r="H316" s="22"/>
      <c r="I316" s="22"/>
      <c r="J316" s="21"/>
      <c r="K316" s="22"/>
      <c r="L316" s="22"/>
      <c r="M316" s="22"/>
    </row>
    <row r="317" spans="1:15" ht="34.5" customHeight="1">
      <c r="A317" s="23" t="s">
        <v>1117</v>
      </c>
      <c r="B317" s="24" t="s">
        <v>22</v>
      </c>
      <c r="C317" s="25" t="str">
        <f>HYPERLINK("https://www.kts-pro.ru/images/tovar/C2243-08.jpg")</f>
        <v>https://www.kts-pro.ru/images/tovar/C2243-08.jpg</v>
      </c>
      <c r="D317" s="25" t="s">
        <v>1118</v>
      </c>
      <c r="E317" s="28" t="s">
        <v>1119</v>
      </c>
      <c r="F317" s="23" t="s">
        <v>1120</v>
      </c>
      <c r="G317" s="23" t="s">
        <v>23</v>
      </c>
      <c r="H317" s="26">
        <v>90</v>
      </c>
      <c r="I317" s="27" t="s">
        <v>22</v>
      </c>
      <c r="J317" s="28" t="s">
        <v>1121</v>
      </c>
      <c r="K317" s="29">
        <v>10</v>
      </c>
      <c r="L317" s="30">
        <v>69.79</v>
      </c>
      <c r="M317" s="31"/>
      <c r="N317" s="32">
        <v>353</v>
      </c>
      <c r="O317" s="32">
        <v>0</v>
      </c>
    </row>
    <row r="318" spans="1:15" ht="34.5" customHeight="1">
      <c r="A318" s="23" t="s">
        <v>1122</v>
      </c>
      <c r="B318" s="24" t="s">
        <v>22</v>
      </c>
      <c r="C318" s="25" t="str">
        <f>HYPERLINK("https://www.kts-pro.ru/images/tovar/C2243-09.jpg")</f>
        <v>https://www.kts-pro.ru/images/tovar/C2243-09.jpg</v>
      </c>
      <c r="D318" s="25" t="s">
        <v>1123</v>
      </c>
      <c r="E318" s="28" t="s">
        <v>1124</v>
      </c>
      <c r="F318" s="23" t="s">
        <v>1125</v>
      </c>
      <c r="G318" s="23" t="s">
        <v>23</v>
      </c>
      <c r="H318" s="26">
        <v>90</v>
      </c>
      <c r="I318" s="27" t="s">
        <v>22</v>
      </c>
      <c r="J318" s="28" t="s">
        <v>1121</v>
      </c>
      <c r="K318" s="29">
        <v>10</v>
      </c>
      <c r="L318" s="30">
        <v>69.79</v>
      </c>
      <c r="M318" s="31"/>
      <c r="N318" s="32">
        <v>3209</v>
      </c>
      <c r="O318" s="32">
        <v>0</v>
      </c>
    </row>
    <row r="319" spans="1:15" ht="34.5" customHeight="1" thickBot="1">
      <c r="A319" s="23" t="s">
        <v>1126</v>
      </c>
      <c r="B319" s="24" t="s">
        <v>22</v>
      </c>
      <c r="C319" s="25" t="str">
        <f>HYPERLINK("https://www.kts-pro.ru/images/tovar/C2243-10.jpg")</f>
        <v>https://www.kts-pro.ru/images/tovar/C2243-10.jpg</v>
      </c>
      <c r="D319" s="25" t="s">
        <v>1127</v>
      </c>
      <c r="E319" s="28" t="s">
        <v>1128</v>
      </c>
      <c r="F319" s="23" t="s">
        <v>1129</v>
      </c>
      <c r="G319" s="23" t="s">
        <v>23</v>
      </c>
      <c r="H319" s="26">
        <v>90</v>
      </c>
      <c r="I319" s="27" t="s">
        <v>22</v>
      </c>
      <c r="J319" s="28" t="s">
        <v>1121</v>
      </c>
      <c r="K319" s="29">
        <v>10</v>
      </c>
      <c r="L319" s="30">
        <v>69.79</v>
      </c>
      <c r="M319" s="31"/>
      <c r="N319" s="32">
        <v>2310</v>
      </c>
      <c r="O319" s="32">
        <v>0</v>
      </c>
    </row>
    <row r="320" spans="1:13" ht="34.5" customHeight="1">
      <c r="A320" s="18"/>
      <c r="B320" s="19"/>
      <c r="C320" s="20"/>
      <c r="D320" s="20" t="s">
        <v>1130</v>
      </c>
      <c r="E320" s="46" t="s">
        <v>1131</v>
      </c>
      <c r="F320" s="22"/>
      <c r="G320" s="22"/>
      <c r="H320" s="22"/>
      <c r="I320" s="22"/>
      <c r="J320" s="21"/>
      <c r="K320" s="22"/>
      <c r="L320" s="22"/>
      <c r="M320" s="22"/>
    </row>
    <row r="321" spans="1:15" ht="34.5" customHeight="1">
      <c r="A321" s="23" t="s">
        <v>1132</v>
      </c>
      <c r="B321" s="24" t="s">
        <v>22</v>
      </c>
      <c r="C321" s="25" t="str">
        <f>HYPERLINK("https://www.kts-pro.ru/images/tovar/C3036-03.jpg")</f>
        <v>https://www.kts-pro.ru/images/tovar/C3036-03.jpg</v>
      </c>
      <c r="D321" s="25" t="s">
        <v>1133</v>
      </c>
      <c r="E321" s="28" t="s">
        <v>1134</v>
      </c>
      <c r="F321" s="23" t="s">
        <v>1135</v>
      </c>
      <c r="G321" s="23" t="s">
        <v>23</v>
      </c>
      <c r="H321" s="26">
        <v>84</v>
      </c>
      <c r="I321" s="27" t="s">
        <v>22</v>
      </c>
      <c r="J321" s="28" t="s">
        <v>1136</v>
      </c>
      <c r="K321" s="29">
        <v>10</v>
      </c>
      <c r="L321" s="30">
        <v>52.76</v>
      </c>
      <c r="M321" s="31"/>
      <c r="N321" s="32">
        <v>1422</v>
      </c>
      <c r="O321" s="32">
        <v>0</v>
      </c>
    </row>
    <row r="322" spans="1:15" ht="34.5" customHeight="1">
      <c r="A322" s="23" t="s">
        <v>1137</v>
      </c>
      <c r="B322" s="24" t="s">
        <v>22</v>
      </c>
      <c r="C322" s="25" t="str">
        <f>HYPERLINK("https://www.kts-pro.ru/images/tovar/C3036-05.jpg")</f>
        <v>https://www.kts-pro.ru/images/tovar/C3036-05.jpg</v>
      </c>
      <c r="D322" s="25" t="s">
        <v>1138</v>
      </c>
      <c r="E322" s="28" t="s">
        <v>1139</v>
      </c>
      <c r="F322" s="23" t="s">
        <v>1140</v>
      </c>
      <c r="G322" s="23" t="s">
        <v>23</v>
      </c>
      <c r="H322" s="26">
        <v>84</v>
      </c>
      <c r="I322" s="27" t="s">
        <v>22</v>
      </c>
      <c r="J322" s="28" t="s">
        <v>1136</v>
      </c>
      <c r="K322" s="29">
        <v>10</v>
      </c>
      <c r="L322" s="30">
        <v>52.76</v>
      </c>
      <c r="M322" s="31"/>
      <c r="N322" s="32">
        <v>911</v>
      </c>
      <c r="O322" s="32">
        <v>0</v>
      </c>
    </row>
    <row r="323" spans="1:15" ht="34.5" customHeight="1">
      <c r="A323" s="23" t="s">
        <v>1141</v>
      </c>
      <c r="B323" s="24" t="s">
        <v>22</v>
      </c>
      <c r="C323" s="25" t="str">
        <f>HYPERLINK("https://www.kts-pro.ru/images/tovar/C3036-10.jpg")</f>
        <v>https://www.kts-pro.ru/images/tovar/C3036-10.jpg</v>
      </c>
      <c r="D323" s="25" t="s">
        <v>1142</v>
      </c>
      <c r="E323" s="28" t="s">
        <v>1143</v>
      </c>
      <c r="F323" s="23" t="s">
        <v>1144</v>
      </c>
      <c r="G323" s="23" t="s">
        <v>23</v>
      </c>
      <c r="H323" s="26">
        <v>84</v>
      </c>
      <c r="I323" s="27" t="s">
        <v>22</v>
      </c>
      <c r="J323" s="28" t="s">
        <v>1136</v>
      </c>
      <c r="K323" s="29">
        <v>10</v>
      </c>
      <c r="L323" s="30">
        <v>52.76</v>
      </c>
      <c r="M323" s="31"/>
      <c r="N323" s="32">
        <v>1071</v>
      </c>
      <c r="O323" s="32">
        <v>0</v>
      </c>
    </row>
    <row r="324" spans="1:15" ht="34.5" customHeight="1">
      <c r="A324" s="23" t="s">
        <v>1145</v>
      </c>
      <c r="B324" s="24" t="s">
        <v>22</v>
      </c>
      <c r="C324" s="25" t="str">
        <f>HYPERLINK("https://www.kts-pro.ru/images/tovar/C3036-09.jpg")</f>
        <v>https://www.kts-pro.ru/images/tovar/C3036-09.jpg</v>
      </c>
      <c r="D324" s="25" t="s">
        <v>1146</v>
      </c>
      <c r="E324" s="28" t="s">
        <v>1147</v>
      </c>
      <c r="F324" s="23" t="s">
        <v>1148</v>
      </c>
      <c r="G324" s="23" t="s">
        <v>23</v>
      </c>
      <c r="H324" s="26">
        <v>84</v>
      </c>
      <c r="I324" s="27" t="s">
        <v>22</v>
      </c>
      <c r="J324" s="28" t="s">
        <v>1136</v>
      </c>
      <c r="K324" s="29">
        <v>10</v>
      </c>
      <c r="L324" s="30">
        <v>52.76</v>
      </c>
      <c r="M324" s="31"/>
      <c r="N324" s="32">
        <v>961</v>
      </c>
      <c r="O324" s="32">
        <v>0</v>
      </c>
    </row>
    <row r="325" spans="1:15" ht="34.5" customHeight="1">
      <c r="A325" s="23" t="s">
        <v>1149</v>
      </c>
      <c r="B325" s="24" t="s">
        <v>22</v>
      </c>
      <c r="C325" s="25" t="str">
        <f>HYPERLINK("https://www.kts-pro.ru/images/tovar/C3036-06.jpg")</f>
        <v>https://www.kts-pro.ru/images/tovar/C3036-06.jpg</v>
      </c>
      <c r="D325" s="25" t="s">
        <v>1150</v>
      </c>
      <c r="E325" s="28" t="s">
        <v>1151</v>
      </c>
      <c r="F325" s="23" t="s">
        <v>1152</v>
      </c>
      <c r="G325" s="23" t="s">
        <v>23</v>
      </c>
      <c r="H325" s="26">
        <v>84</v>
      </c>
      <c r="I325" s="27" t="s">
        <v>22</v>
      </c>
      <c r="J325" s="28" t="s">
        <v>1136</v>
      </c>
      <c r="K325" s="29">
        <v>10</v>
      </c>
      <c r="L325" s="30">
        <v>52.76</v>
      </c>
      <c r="M325" s="31"/>
      <c r="N325" s="32">
        <v>1118</v>
      </c>
      <c r="O325" s="32">
        <v>0</v>
      </c>
    </row>
    <row r="326" spans="1:15" ht="34.5" customHeight="1" thickBot="1">
      <c r="A326" s="23" t="s">
        <v>1153</v>
      </c>
      <c r="B326" s="24" t="s">
        <v>22</v>
      </c>
      <c r="C326" s="25" t="str">
        <f>HYPERLINK("https://www.kts-pro.ru/images/tovar/C3036-08.jpg")</f>
        <v>https://www.kts-pro.ru/images/tovar/C3036-08.jpg</v>
      </c>
      <c r="D326" s="25" t="s">
        <v>1154</v>
      </c>
      <c r="E326" s="28" t="s">
        <v>1155</v>
      </c>
      <c r="F326" s="23" t="s">
        <v>1156</v>
      </c>
      <c r="G326" s="23" t="s">
        <v>23</v>
      </c>
      <c r="H326" s="26">
        <v>84</v>
      </c>
      <c r="I326" s="27" t="s">
        <v>22</v>
      </c>
      <c r="J326" s="28" t="s">
        <v>1136</v>
      </c>
      <c r="K326" s="29">
        <v>10</v>
      </c>
      <c r="L326" s="30">
        <v>52.76</v>
      </c>
      <c r="M326" s="31"/>
      <c r="N326" s="32">
        <v>968</v>
      </c>
      <c r="O326" s="32">
        <v>0</v>
      </c>
    </row>
    <row r="327" spans="1:13" ht="34.5" customHeight="1">
      <c r="A327" s="18"/>
      <c r="B327" s="19"/>
      <c r="C327" s="20"/>
      <c r="D327" s="20" t="s">
        <v>1157</v>
      </c>
      <c r="E327" s="46" t="s">
        <v>1158</v>
      </c>
      <c r="F327" s="22"/>
      <c r="G327" s="22"/>
      <c r="H327" s="22"/>
      <c r="I327" s="22"/>
      <c r="J327" s="21"/>
      <c r="K327" s="22"/>
      <c r="L327" s="22"/>
      <c r="M327" s="22"/>
    </row>
    <row r="328" spans="1:15" ht="34.5" customHeight="1">
      <c r="A328" s="23" t="s">
        <v>1159</v>
      </c>
      <c r="B328" s="24" t="s">
        <v>22</v>
      </c>
      <c r="C328" s="25" t="str">
        <f>HYPERLINK("https://www.kts-pro.ru/images/tovar/C2767-10.jpg")</f>
        <v>https://www.kts-pro.ru/images/tovar/C2767-10.jpg</v>
      </c>
      <c r="D328" s="25" t="s">
        <v>1160</v>
      </c>
      <c r="E328" s="28" t="s">
        <v>1161</v>
      </c>
      <c r="F328" s="23" t="s">
        <v>1162</v>
      </c>
      <c r="G328" s="23" t="s">
        <v>23</v>
      </c>
      <c r="H328" s="26">
        <v>84</v>
      </c>
      <c r="I328" s="27" t="s">
        <v>22</v>
      </c>
      <c r="J328" s="28" t="s">
        <v>1163</v>
      </c>
      <c r="K328" s="29">
        <v>10</v>
      </c>
      <c r="L328" s="30">
        <v>48.04</v>
      </c>
      <c r="M328" s="31"/>
      <c r="N328" s="32">
        <v>5232</v>
      </c>
      <c r="O328" s="32">
        <v>0</v>
      </c>
    </row>
    <row r="329" spans="1:15" ht="34.5" customHeight="1" thickBot="1">
      <c r="A329" s="23" t="s">
        <v>1164</v>
      </c>
      <c r="B329" s="24" t="s">
        <v>22</v>
      </c>
      <c r="C329" s="25" t="str">
        <f>HYPERLINK("https://www.kts-pro.ru/images/tovar/C2767-11.jpg")</f>
        <v>https://www.kts-pro.ru/images/tovar/C2767-11.jpg</v>
      </c>
      <c r="D329" s="25" t="s">
        <v>1165</v>
      </c>
      <c r="E329" s="28" t="s">
        <v>1166</v>
      </c>
      <c r="F329" s="23" t="s">
        <v>1167</v>
      </c>
      <c r="G329" s="23" t="s">
        <v>23</v>
      </c>
      <c r="H329" s="26">
        <v>84</v>
      </c>
      <c r="I329" s="27" t="s">
        <v>22</v>
      </c>
      <c r="J329" s="28" t="s">
        <v>1163</v>
      </c>
      <c r="K329" s="29">
        <v>10</v>
      </c>
      <c r="L329" s="30">
        <v>48.04</v>
      </c>
      <c r="M329" s="31"/>
      <c r="N329" s="32">
        <v>3476</v>
      </c>
      <c r="O329" s="32">
        <v>0</v>
      </c>
    </row>
    <row r="330" spans="1:13" ht="34.5" customHeight="1">
      <c r="A330" s="18"/>
      <c r="B330" s="19"/>
      <c r="C330" s="20"/>
      <c r="D330" s="20" t="s">
        <v>1168</v>
      </c>
      <c r="E330" s="46" t="s">
        <v>1169</v>
      </c>
      <c r="F330" s="22"/>
      <c r="G330" s="22"/>
      <c r="H330" s="22"/>
      <c r="I330" s="22"/>
      <c r="J330" s="21"/>
      <c r="K330" s="22"/>
      <c r="L330" s="22"/>
      <c r="M330" s="22"/>
    </row>
    <row r="331" spans="1:15" ht="34.5" customHeight="1" thickBot="1">
      <c r="A331" s="23" t="s">
        <v>1170</v>
      </c>
      <c r="B331" s="24" t="s">
        <v>22</v>
      </c>
      <c r="C331" s="25" t="str">
        <f>HYPERLINK("https://www.kts-pro.ru/images/tovar/C4551-03.jpg")</f>
        <v>https://www.kts-pro.ru/images/tovar/C4551-03.jpg</v>
      </c>
      <c r="D331" s="25" t="s">
        <v>1171</v>
      </c>
      <c r="E331" s="28" t="s">
        <v>1172</v>
      </c>
      <c r="F331" s="23" t="s">
        <v>1173</v>
      </c>
      <c r="G331" s="23" t="s">
        <v>23</v>
      </c>
      <c r="H331" s="26">
        <v>50</v>
      </c>
      <c r="I331" s="27" t="s">
        <v>22</v>
      </c>
      <c r="J331" s="28" t="s">
        <v>1174</v>
      </c>
      <c r="K331" s="29">
        <v>10</v>
      </c>
      <c r="L331" s="30">
        <v>100.62</v>
      </c>
      <c r="M331" s="31"/>
      <c r="N331" s="32">
        <v>2255</v>
      </c>
      <c r="O331" s="32">
        <v>0</v>
      </c>
    </row>
    <row r="332" spans="1:15" ht="34.5" customHeight="1" thickBot="1">
      <c r="A332" s="13"/>
      <c r="B332" s="14"/>
      <c r="C332" s="15"/>
      <c r="D332" s="15" t="s">
        <v>17</v>
      </c>
      <c r="E332" s="45" t="s">
        <v>1175</v>
      </c>
      <c r="F332" s="17"/>
      <c r="G332" s="17"/>
      <c r="H332" s="17"/>
      <c r="I332" s="17"/>
      <c r="J332" s="16"/>
      <c r="K332" s="17"/>
      <c r="L332" s="17"/>
      <c r="M332" s="17"/>
      <c r="N332" s="17"/>
      <c r="O332" s="17"/>
    </row>
    <row r="333" spans="1:13" ht="34.5" customHeight="1">
      <c r="A333" s="18"/>
      <c r="B333" s="19"/>
      <c r="C333" s="20"/>
      <c r="D333" s="20" t="s">
        <v>1176</v>
      </c>
      <c r="E333" s="46" t="s">
        <v>1177</v>
      </c>
      <c r="F333" s="22"/>
      <c r="G333" s="22"/>
      <c r="H333" s="22"/>
      <c r="I333" s="22"/>
      <c r="J333" s="21"/>
      <c r="K333" s="22"/>
      <c r="L333" s="22"/>
      <c r="M333" s="22"/>
    </row>
    <row r="334" spans="1:15" ht="34.5" customHeight="1">
      <c r="A334" s="23" t="s">
        <v>1178</v>
      </c>
      <c r="B334" s="24" t="s">
        <v>22</v>
      </c>
      <c r="C334" s="25" t="str">
        <f>HYPERLINK("https://www.kts-pro.ru/images/tovar/C0385-08.jpg")</f>
        <v>https://www.kts-pro.ru/images/tovar/C0385-08.jpg</v>
      </c>
      <c r="D334" s="25" t="s">
        <v>1179</v>
      </c>
      <c r="E334" s="28" t="s">
        <v>1180</v>
      </c>
      <c r="F334" s="23" t="s">
        <v>1181</v>
      </c>
      <c r="G334" s="23" t="s">
        <v>23</v>
      </c>
      <c r="H334" s="26">
        <v>100</v>
      </c>
      <c r="I334" s="27" t="s">
        <v>22</v>
      </c>
      <c r="J334" s="28" t="s">
        <v>1182</v>
      </c>
      <c r="K334" s="29">
        <v>10</v>
      </c>
      <c r="L334" s="30">
        <v>66.79</v>
      </c>
      <c r="M334" s="31"/>
      <c r="N334" s="32">
        <v>10823</v>
      </c>
      <c r="O334" s="32">
        <v>300</v>
      </c>
    </row>
    <row r="335" spans="1:15" ht="34.5" customHeight="1" thickBot="1">
      <c r="A335" s="23" t="s">
        <v>1183</v>
      </c>
      <c r="B335" s="24" t="s">
        <v>22</v>
      </c>
      <c r="C335" s="25" t="str">
        <f>HYPERLINK("https://www.kts-pro.ru/images/tovar/C0385-09.jpg")</f>
        <v>https://www.kts-pro.ru/images/tovar/C0385-09.jpg</v>
      </c>
      <c r="D335" s="25" t="s">
        <v>1184</v>
      </c>
      <c r="E335" s="28" t="s">
        <v>1185</v>
      </c>
      <c r="F335" s="23" t="s">
        <v>1186</v>
      </c>
      <c r="G335" s="23" t="s">
        <v>23</v>
      </c>
      <c r="H335" s="26">
        <v>100</v>
      </c>
      <c r="I335" s="27" t="s">
        <v>22</v>
      </c>
      <c r="J335" s="28" t="s">
        <v>1182</v>
      </c>
      <c r="K335" s="29">
        <v>10</v>
      </c>
      <c r="L335" s="30">
        <v>66.79</v>
      </c>
      <c r="M335" s="31"/>
      <c r="N335" s="32">
        <v>13179</v>
      </c>
      <c r="O335" s="32">
        <v>900</v>
      </c>
    </row>
    <row r="336" spans="1:13" ht="34.5" customHeight="1">
      <c r="A336" s="18"/>
      <c r="B336" s="19"/>
      <c r="C336" s="20"/>
      <c r="D336" s="20" t="s">
        <v>1187</v>
      </c>
      <c r="E336" s="46" t="s">
        <v>1188</v>
      </c>
      <c r="F336" s="22"/>
      <c r="G336" s="22"/>
      <c r="H336" s="22"/>
      <c r="I336" s="22"/>
      <c r="J336" s="21"/>
      <c r="K336" s="22"/>
      <c r="L336" s="22"/>
      <c r="M336" s="22"/>
    </row>
    <row r="337" spans="1:15" ht="34.5" customHeight="1">
      <c r="A337" s="23" t="s">
        <v>1189</v>
      </c>
      <c r="B337" s="24" t="s">
        <v>22</v>
      </c>
      <c r="C337" s="25" t="str">
        <f>HYPERLINK("https://www.kts-pro.ru/images/tovar/C0947-25.jpg")</f>
        <v>https://www.kts-pro.ru/images/tovar/C0947-25.jpg</v>
      </c>
      <c r="D337" s="25" t="s">
        <v>1190</v>
      </c>
      <c r="E337" s="28" t="s">
        <v>1191</v>
      </c>
      <c r="F337" s="23" t="s">
        <v>1192</v>
      </c>
      <c r="G337" s="23" t="s">
        <v>23</v>
      </c>
      <c r="H337" s="26">
        <v>50</v>
      </c>
      <c r="I337" s="27" t="s">
        <v>22</v>
      </c>
      <c r="J337" s="28" t="s">
        <v>1193</v>
      </c>
      <c r="K337" s="29">
        <v>10</v>
      </c>
      <c r="L337" s="30">
        <v>46.98</v>
      </c>
      <c r="M337" s="31"/>
      <c r="N337" s="32">
        <v>1971</v>
      </c>
      <c r="O337" s="32">
        <v>0</v>
      </c>
    </row>
    <row r="338" spans="1:15" ht="34.5" customHeight="1">
      <c r="A338" s="23" t="s">
        <v>1194</v>
      </c>
      <c r="B338" s="24" t="s">
        <v>22</v>
      </c>
      <c r="C338" s="25" t="str">
        <f>HYPERLINK("https://www.kts-pro.ru/images/tovar/C0947-24.jpg")</f>
        <v>https://www.kts-pro.ru/images/tovar/C0947-24.jpg</v>
      </c>
      <c r="D338" s="25" t="s">
        <v>1195</v>
      </c>
      <c r="E338" s="28" t="s">
        <v>1196</v>
      </c>
      <c r="F338" s="23" t="s">
        <v>1197</v>
      </c>
      <c r="G338" s="23" t="s">
        <v>23</v>
      </c>
      <c r="H338" s="26">
        <v>50</v>
      </c>
      <c r="I338" s="27" t="s">
        <v>22</v>
      </c>
      <c r="J338" s="28" t="s">
        <v>1193</v>
      </c>
      <c r="K338" s="29">
        <v>10</v>
      </c>
      <c r="L338" s="30">
        <v>46.98</v>
      </c>
      <c r="M338" s="31"/>
      <c r="N338" s="32">
        <v>7790</v>
      </c>
      <c r="O338" s="32">
        <v>50</v>
      </c>
    </row>
    <row r="339" spans="1:15" ht="34.5" customHeight="1">
      <c r="A339" s="23" t="s">
        <v>1198</v>
      </c>
      <c r="B339" s="24" t="s">
        <v>22</v>
      </c>
      <c r="C339" s="25" t="str">
        <f>HYPERLINK("https://www.kts-pro.ru/images/tovar/C0947-22.jpg")</f>
        <v>https://www.kts-pro.ru/images/tovar/C0947-22.jpg</v>
      </c>
      <c r="D339" s="25" t="s">
        <v>1199</v>
      </c>
      <c r="E339" s="28" t="s">
        <v>1200</v>
      </c>
      <c r="F339" s="23" t="s">
        <v>1201</v>
      </c>
      <c r="G339" s="23" t="s">
        <v>23</v>
      </c>
      <c r="H339" s="26">
        <v>50</v>
      </c>
      <c r="I339" s="27" t="s">
        <v>22</v>
      </c>
      <c r="J339" s="28" t="s">
        <v>1193</v>
      </c>
      <c r="K339" s="29">
        <v>10</v>
      </c>
      <c r="L339" s="30">
        <v>42.77</v>
      </c>
      <c r="M339" s="31"/>
      <c r="N339" s="32">
        <v>3569</v>
      </c>
      <c r="O339" s="32">
        <v>50</v>
      </c>
    </row>
    <row r="340" spans="1:15" ht="34.5" customHeight="1" thickBot="1">
      <c r="A340" s="23" t="s">
        <v>1202</v>
      </c>
      <c r="B340" s="24" t="s">
        <v>22</v>
      </c>
      <c r="C340" s="25" t="str">
        <f>HYPERLINK("https://www.kts-pro.ru/images/tovar/C0947-29.jpg")</f>
        <v>https://www.kts-pro.ru/images/tovar/C0947-29.jpg</v>
      </c>
      <c r="D340" s="25" t="s">
        <v>1203</v>
      </c>
      <c r="E340" s="28" t="s">
        <v>1204</v>
      </c>
      <c r="F340" s="23" t="s">
        <v>1205</v>
      </c>
      <c r="G340" s="23" t="s">
        <v>23</v>
      </c>
      <c r="H340" s="26">
        <v>50</v>
      </c>
      <c r="I340" s="27" t="s">
        <v>22</v>
      </c>
      <c r="J340" s="28" t="s">
        <v>1193</v>
      </c>
      <c r="K340" s="29">
        <v>10</v>
      </c>
      <c r="L340" s="30">
        <v>46.98</v>
      </c>
      <c r="M340" s="31"/>
      <c r="N340" s="32">
        <v>1057</v>
      </c>
      <c r="O340" s="32">
        <v>0</v>
      </c>
    </row>
    <row r="341" spans="1:13" ht="34.5" customHeight="1">
      <c r="A341" s="18"/>
      <c r="B341" s="19"/>
      <c r="C341" s="20"/>
      <c r="D341" s="20" t="s">
        <v>1206</v>
      </c>
      <c r="E341" s="46" t="s">
        <v>1207</v>
      </c>
      <c r="F341" s="22"/>
      <c r="G341" s="22"/>
      <c r="H341" s="22"/>
      <c r="I341" s="22"/>
      <c r="J341" s="21"/>
      <c r="K341" s="22"/>
      <c r="L341" s="22"/>
      <c r="M341" s="22"/>
    </row>
    <row r="342" spans="1:15" ht="34.5" customHeight="1">
      <c r="A342" s="23" t="s">
        <v>1208</v>
      </c>
      <c r="B342" s="24" t="s">
        <v>22</v>
      </c>
      <c r="C342" s="25" t="str">
        <f>HYPERLINK("https://www.kts-pro.ru/images/tovar/C2408-06.jpg")</f>
        <v>https://www.kts-pro.ru/images/tovar/C2408-06.jpg</v>
      </c>
      <c r="D342" s="25" t="s">
        <v>1209</v>
      </c>
      <c r="E342" s="28" t="s">
        <v>1210</v>
      </c>
      <c r="F342" s="23" t="s">
        <v>1211</v>
      </c>
      <c r="G342" s="23" t="s">
        <v>23</v>
      </c>
      <c r="H342" s="26">
        <v>50</v>
      </c>
      <c r="I342" s="27" t="s">
        <v>22</v>
      </c>
      <c r="J342" s="28" t="s">
        <v>1212</v>
      </c>
      <c r="K342" s="29">
        <v>10</v>
      </c>
      <c r="L342" s="30">
        <v>43.19</v>
      </c>
      <c r="M342" s="31"/>
      <c r="N342" s="32">
        <v>6397</v>
      </c>
      <c r="O342" s="32">
        <v>0</v>
      </c>
    </row>
    <row r="343" spans="1:15" ht="34.5" customHeight="1" thickBot="1">
      <c r="A343" s="23" t="s">
        <v>1213</v>
      </c>
      <c r="B343" s="24" t="s">
        <v>22</v>
      </c>
      <c r="C343" s="25" t="str">
        <f>HYPERLINK("https://www.kts-pro.ru/images/tovar/C2408-07.jpg")</f>
        <v>https://www.kts-pro.ru/images/tovar/C2408-07.jpg</v>
      </c>
      <c r="D343" s="25" t="s">
        <v>1214</v>
      </c>
      <c r="E343" s="28" t="s">
        <v>1215</v>
      </c>
      <c r="F343" s="23" t="s">
        <v>1216</v>
      </c>
      <c r="G343" s="23" t="s">
        <v>23</v>
      </c>
      <c r="H343" s="26">
        <v>50</v>
      </c>
      <c r="I343" s="27" t="s">
        <v>22</v>
      </c>
      <c r="J343" s="28" t="s">
        <v>1212</v>
      </c>
      <c r="K343" s="29">
        <v>10</v>
      </c>
      <c r="L343" s="30">
        <v>43.19</v>
      </c>
      <c r="M343" s="31"/>
      <c r="N343" s="32">
        <v>7493</v>
      </c>
      <c r="O343" s="32">
        <v>0</v>
      </c>
    </row>
    <row r="344" spans="1:13" ht="34.5" customHeight="1">
      <c r="A344" s="18"/>
      <c r="B344" s="19"/>
      <c r="C344" s="20"/>
      <c r="D344" s="20" t="s">
        <v>1217</v>
      </c>
      <c r="E344" s="46" t="s">
        <v>1218</v>
      </c>
      <c r="F344" s="22"/>
      <c r="G344" s="22"/>
      <c r="H344" s="22"/>
      <c r="I344" s="22"/>
      <c r="J344" s="21"/>
      <c r="K344" s="22"/>
      <c r="L344" s="22"/>
      <c r="M344" s="22"/>
    </row>
    <row r="345" spans="1:15" ht="34.5" customHeight="1" thickBot="1">
      <c r="A345" s="23" t="s">
        <v>1220</v>
      </c>
      <c r="B345" s="24" t="s">
        <v>22</v>
      </c>
      <c r="C345" s="25" t="str">
        <f>HYPERLINK("https://www.kts-pro.ru/images/tovar/C2804-05.jpg")</f>
        <v>https://www.kts-pro.ru/images/tovar/C2804-05.jpg</v>
      </c>
      <c r="D345" s="25" t="s">
        <v>1221</v>
      </c>
      <c r="E345" s="28" t="s">
        <v>1222</v>
      </c>
      <c r="F345" s="23" t="s">
        <v>1223</v>
      </c>
      <c r="G345" s="23" t="s">
        <v>23</v>
      </c>
      <c r="H345" s="26">
        <v>100</v>
      </c>
      <c r="I345" s="27" t="s">
        <v>22</v>
      </c>
      <c r="J345" s="28" t="s">
        <v>1219</v>
      </c>
      <c r="K345" s="29">
        <v>10</v>
      </c>
      <c r="L345" s="30">
        <v>38.11</v>
      </c>
      <c r="M345" s="31"/>
      <c r="N345" s="32">
        <v>1436</v>
      </c>
      <c r="O345" s="32">
        <v>0</v>
      </c>
    </row>
    <row r="346" spans="1:13" ht="34.5" customHeight="1">
      <c r="A346" s="18"/>
      <c r="B346" s="19"/>
      <c r="C346" s="20"/>
      <c r="D346" s="20" t="s">
        <v>1224</v>
      </c>
      <c r="E346" s="46" t="s">
        <v>1225</v>
      </c>
      <c r="F346" s="22"/>
      <c r="G346" s="22"/>
      <c r="H346" s="22"/>
      <c r="I346" s="22"/>
      <c r="J346" s="21"/>
      <c r="K346" s="22"/>
      <c r="L346" s="22"/>
      <c r="M346" s="22"/>
    </row>
    <row r="347" spans="1:15" ht="34.5" customHeight="1" thickBot="1">
      <c r="A347" s="23" t="s">
        <v>1226</v>
      </c>
      <c r="B347" s="24" t="s">
        <v>22</v>
      </c>
      <c r="C347" s="25" t="str">
        <f>HYPERLINK("https://www.kts-pro.ru/images/tovar/C2788-01.jpg")</f>
        <v>https://www.kts-pro.ru/images/tovar/C2788-01.jpg</v>
      </c>
      <c r="D347" s="42" t="s">
        <v>1227</v>
      </c>
      <c r="E347" s="47" t="s">
        <v>1228</v>
      </c>
      <c r="F347" s="23" t="s">
        <v>1229</v>
      </c>
      <c r="G347" s="23" t="s">
        <v>23</v>
      </c>
      <c r="H347" s="26">
        <v>50</v>
      </c>
      <c r="I347" s="27" t="s">
        <v>22</v>
      </c>
      <c r="J347" s="28" t="s">
        <v>1230</v>
      </c>
      <c r="K347" s="29">
        <v>10</v>
      </c>
      <c r="L347" s="43">
        <v>8.4</v>
      </c>
      <c r="M347" s="31"/>
      <c r="N347" s="32">
        <v>50231</v>
      </c>
      <c r="O347" s="32">
        <v>0</v>
      </c>
    </row>
    <row r="348" spans="1:13" ht="34.5" customHeight="1">
      <c r="A348" s="18"/>
      <c r="B348" s="19"/>
      <c r="C348" s="20"/>
      <c r="D348" s="20" t="s">
        <v>1231</v>
      </c>
      <c r="E348" s="46" t="s">
        <v>1232</v>
      </c>
      <c r="F348" s="22"/>
      <c r="G348" s="22"/>
      <c r="H348" s="22"/>
      <c r="I348" s="22"/>
      <c r="J348" s="21"/>
      <c r="K348" s="22"/>
      <c r="L348" s="22"/>
      <c r="M348" s="22"/>
    </row>
    <row r="349" spans="1:15" ht="34.5" customHeight="1">
      <c r="A349" s="23" t="s">
        <v>1233</v>
      </c>
      <c r="B349" s="24" t="s">
        <v>22</v>
      </c>
      <c r="C349" s="25" t="str">
        <f>HYPERLINK("https://www.kts-pro.ru/images/tovar/C2816-41.jpg")</f>
        <v>https://www.kts-pro.ru/images/tovar/C2816-41.jpg</v>
      </c>
      <c r="D349" s="25" t="s">
        <v>1234</v>
      </c>
      <c r="E349" s="28" t="s">
        <v>1235</v>
      </c>
      <c r="F349" s="23" t="s">
        <v>1236</v>
      </c>
      <c r="G349" s="23" t="s">
        <v>23</v>
      </c>
      <c r="H349" s="26">
        <v>32</v>
      </c>
      <c r="I349" s="27" t="s">
        <v>22</v>
      </c>
      <c r="J349" s="28" t="s">
        <v>1237</v>
      </c>
      <c r="K349" s="29">
        <v>10</v>
      </c>
      <c r="L349" s="30">
        <v>93.28</v>
      </c>
      <c r="M349" s="31"/>
      <c r="N349" s="32">
        <v>229</v>
      </c>
      <c r="O349" s="32">
        <v>0</v>
      </c>
    </row>
    <row r="350" spans="1:15" ht="34.5" customHeight="1">
      <c r="A350" s="23" t="s">
        <v>1238</v>
      </c>
      <c r="B350" s="24" t="s">
        <v>22</v>
      </c>
      <c r="C350" s="25" t="str">
        <f>HYPERLINK("https://www.kts-pro.ru/images/tovar/C2816-42.jpg")</f>
        <v>https://www.kts-pro.ru/images/tovar/C2816-42.jpg</v>
      </c>
      <c r="D350" s="25" t="s">
        <v>1239</v>
      </c>
      <c r="E350" s="28" t="s">
        <v>1240</v>
      </c>
      <c r="F350" s="23" t="s">
        <v>1241</v>
      </c>
      <c r="G350" s="23" t="s">
        <v>23</v>
      </c>
      <c r="H350" s="26">
        <v>32</v>
      </c>
      <c r="I350" s="27" t="s">
        <v>22</v>
      </c>
      <c r="J350" s="28" t="s">
        <v>1237</v>
      </c>
      <c r="K350" s="29">
        <v>10</v>
      </c>
      <c r="L350" s="30">
        <v>93.28</v>
      </c>
      <c r="M350" s="31"/>
      <c r="N350" s="32">
        <v>1934</v>
      </c>
      <c r="O350" s="32">
        <v>0</v>
      </c>
    </row>
    <row r="351" spans="1:15" ht="34.5" customHeight="1" thickBot="1">
      <c r="A351" s="23" t="s">
        <v>1242</v>
      </c>
      <c r="B351" s="24" t="s">
        <v>22</v>
      </c>
      <c r="C351" s="25" t="str">
        <f>HYPERLINK("https://www.kts-pro.ru/images/tovar/C2816-44.jpg")</f>
        <v>https://www.kts-pro.ru/images/tovar/C2816-44.jpg</v>
      </c>
      <c r="D351" s="25" t="s">
        <v>1243</v>
      </c>
      <c r="E351" s="28" t="s">
        <v>1244</v>
      </c>
      <c r="F351" s="23" t="s">
        <v>1245</v>
      </c>
      <c r="G351" s="23" t="s">
        <v>23</v>
      </c>
      <c r="H351" s="26">
        <v>32</v>
      </c>
      <c r="I351" s="27" t="s">
        <v>22</v>
      </c>
      <c r="J351" s="28" t="s">
        <v>1237</v>
      </c>
      <c r="K351" s="29">
        <v>10</v>
      </c>
      <c r="L351" s="30">
        <v>93.28</v>
      </c>
      <c r="M351" s="31"/>
      <c r="N351" s="32">
        <v>5183</v>
      </c>
      <c r="O351" s="32">
        <v>32</v>
      </c>
    </row>
    <row r="352" spans="1:15" ht="34.5" customHeight="1" thickBot="1">
      <c r="A352" s="13"/>
      <c r="B352" s="14"/>
      <c r="C352" s="15"/>
      <c r="D352" s="15" t="s">
        <v>17</v>
      </c>
      <c r="E352" s="45" t="s">
        <v>1246</v>
      </c>
      <c r="F352" s="17"/>
      <c r="G352" s="17"/>
      <c r="H352" s="17"/>
      <c r="I352" s="17"/>
      <c r="J352" s="16"/>
      <c r="K352" s="17"/>
      <c r="L352" s="17"/>
      <c r="M352" s="17"/>
      <c r="N352" s="17"/>
      <c r="O352" s="17"/>
    </row>
    <row r="353" spans="1:13" ht="34.5" customHeight="1">
      <c r="A353" s="18"/>
      <c r="B353" s="19"/>
      <c r="C353" s="20"/>
      <c r="D353" s="20" t="s">
        <v>1247</v>
      </c>
      <c r="E353" s="46" t="s">
        <v>1248</v>
      </c>
      <c r="F353" s="22"/>
      <c r="G353" s="22"/>
      <c r="H353" s="22"/>
      <c r="I353" s="22"/>
      <c r="J353" s="21"/>
      <c r="K353" s="22"/>
      <c r="L353" s="22"/>
      <c r="M353" s="22"/>
    </row>
    <row r="354" spans="1:15" ht="34.5" customHeight="1">
      <c r="A354" s="23" t="s">
        <v>1249</v>
      </c>
      <c r="B354" s="24" t="s">
        <v>22</v>
      </c>
      <c r="C354" s="25" t="str">
        <f>HYPERLINK("https://www.kts-pro.ru/images/tovar/C0005-56.jpg")</f>
        <v>https://www.kts-pro.ru/images/tovar/C0005-56.jpg</v>
      </c>
      <c r="D354" s="25" t="s">
        <v>1250</v>
      </c>
      <c r="E354" s="28" t="s">
        <v>1251</v>
      </c>
      <c r="F354" s="23" t="s">
        <v>1252</v>
      </c>
      <c r="G354" s="23" t="s">
        <v>23</v>
      </c>
      <c r="H354" s="26">
        <v>60</v>
      </c>
      <c r="I354" s="27" t="s">
        <v>22</v>
      </c>
      <c r="J354" s="28" t="s">
        <v>1253</v>
      </c>
      <c r="K354" s="29">
        <v>10</v>
      </c>
      <c r="L354" s="30">
        <v>17.3</v>
      </c>
      <c r="M354" s="31"/>
      <c r="N354" s="32">
        <v>10702</v>
      </c>
      <c r="O354" s="32">
        <v>60</v>
      </c>
    </row>
    <row r="355" spans="1:15" ht="34.5" customHeight="1">
      <c r="A355" s="23" t="s">
        <v>1254</v>
      </c>
      <c r="B355" s="24" t="s">
        <v>22</v>
      </c>
      <c r="C355" s="25" t="str">
        <f>HYPERLINK("https://www.kts-pro.ru/images/tovar/C0005-59.jpg")</f>
        <v>https://www.kts-pro.ru/images/tovar/C0005-59.jpg</v>
      </c>
      <c r="D355" s="25" t="s">
        <v>1255</v>
      </c>
      <c r="E355" s="28" t="s">
        <v>1256</v>
      </c>
      <c r="F355" s="23" t="s">
        <v>1257</v>
      </c>
      <c r="G355" s="23" t="s">
        <v>23</v>
      </c>
      <c r="H355" s="26">
        <v>60</v>
      </c>
      <c r="I355" s="27" t="s">
        <v>22</v>
      </c>
      <c r="J355" s="28" t="s">
        <v>1253</v>
      </c>
      <c r="K355" s="29">
        <v>10</v>
      </c>
      <c r="L355" s="30">
        <v>17.3</v>
      </c>
      <c r="M355" s="31"/>
      <c r="N355" s="32">
        <v>10906</v>
      </c>
      <c r="O355" s="32">
        <v>60</v>
      </c>
    </row>
    <row r="356" spans="1:15" ht="34.5" customHeight="1">
      <c r="A356" s="23" t="s">
        <v>1258</v>
      </c>
      <c r="B356" s="24" t="s">
        <v>22</v>
      </c>
      <c r="C356" s="25" t="str">
        <f>HYPERLINK("https://www.kts-pro.ru/images/tovar/C0005-61.jpg")</f>
        <v>https://www.kts-pro.ru/images/tovar/C0005-61.jpg</v>
      </c>
      <c r="D356" s="25" t="s">
        <v>1259</v>
      </c>
      <c r="E356" s="28" t="s">
        <v>1260</v>
      </c>
      <c r="F356" s="23" t="s">
        <v>1261</v>
      </c>
      <c r="G356" s="23" t="s">
        <v>23</v>
      </c>
      <c r="H356" s="26">
        <v>60</v>
      </c>
      <c r="I356" s="27" t="s">
        <v>22</v>
      </c>
      <c r="J356" s="28" t="s">
        <v>1253</v>
      </c>
      <c r="K356" s="29">
        <v>10</v>
      </c>
      <c r="L356" s="30">
        <v>17.3</v>
      </c>
      <c r="M356" s="31"/>
      <c r="N356" s="32">
        <v>16527</v>
      </c>
      <c r="O356" s="32">
        <v>0</v>
      </c>
    </row>
    <row r="357" spans="1:15" ht="34.5" customHeight="1">
      <c r="A357" s="23" t="s">
        <v>1262</v>
      </c>
      <c r="B357" s="24" t="s">
        <v>22</v>
      </c>
      <c r="C357" s="25" t="str">
        <f>HYPERLINK("https://www.kts-pro.ru/images/tovar/C0005-58.jpg")</f>
        <v>https://www.kts-pro.ru/images/tovar/C0005-58.jpg</v>
      </c>
      <c r="D357" s="25" t="s">
        <v>1263</v>
      </c>
      <c r="E357" s="28" t="s">
        <v>1264</v>
      </c>
      <c r="F357" s="23" t="s">
        <v>1265</v>
      </c>
      <c r="G357" s="23" t="s">
        <v>23</v>
      </c>
      <c r="H357" s="26">
        <v>60</v>
      </c>
      <c r="I357" s="27" t="s">
        <v>22</v>
      </c>
      <c r="J357" s="28" t="s">
        <v>1253</v>
      </c>
      <c r="K357" s="29">
        <v>10</v>
      </c>
      <c r="L357" s="30">
        <v>17.3</v>
      </c>
      <c r="M357" s="31"/>
      <c r="N357" s="32">
        <v>12566</v>
      </c>
      <c r="O357" s="32">
        <v>120</v>
      </c>
    </row>
    <row r="358" spans="1:15" ht="34.5" customHeight="1">
      <c r="A358" s="23" t="s">
        <v>1266</v>
      </c>
      <c r="B358" s="24" t="s">
        <v>22</v>
      </c>
      <c r="C358" s="25" t="str">
        <f>HYPERLINK("https://www.kts-pro.ru/images/tovar/C0005-55.jpg")</f>
        <v>https://www.kts-pro.ru/images/tovar/C0005-55.jpg</v>
      </c>
      <c r="D358" s="25" t="s">
        <v>1267</v>
      </c>
      <c r="E358" s="28" t="s">
        <v>1268</v>
      </c>
      <c r="F358" s="23" t="s">
        <v>1269</v>
      </c>
      <c r="G358" s="23" t="s">
        <v>23</v>
      </c>
      <c r="H358" s="26">
        <v>60</v>
      </c>
      <c r="I358" s="27" t="s">
        <v>22</v>
      </c>
      <c r="J358" s="28" t="s">
        <v>1253</v>
      </c>
      <c r="K358" s="29">
        <v>10</v>
      </c>
      <c r="L358" s="30">
        <v>17.3</v>
      </c>
      <c r="M358" s="31"/>
      <c r="N358" s="32">
        <v>11610</v>
      </c>
      <c r="O358" s="32">
        <v>0</v>
      </c>
    </row>
    <row r="359" spans="1:15" ht="34.5" customHeight="1">
      <c r="A359" s="23" t="s">
        <v>1270</v>
      </c>
      <c r="B359" s="24" t="s">
        <v>22</v>
      </c>
      <c r="C359" s="25" t="str">
        <f>HYPERLINK("https://www.kts-pro.ru/images/tovar/C0005-57.jpg")</f>
        <v>https://www.kts-pro.ru/images/tovar/C0005-57.jpg</v>
      </c>
      <c r="D359" s="25" t="s">
        <v>1271</v>
      </c>
      <c r="E359" s="28" t="s">
        <v>1272</v>
      </c>
      <c r="F359" s="23" t="s">
        <v>1273</v>
      </c>
      <c r="G359" s="23" t="s">
        <v>23</v>
      </c>
      <c r="H359" s="26">
        <v>60</v>
      </c>
      <c r="I359" s="27" t="s">
        <v>22</v>
      </c>
      <c r="J359" s="28" t="s">
        <v>1253</v>
      </c>
      <c r="K359" s="29">
        <v>10</v>
      </c>
      <c r="L359" s="30">
        <v>17.3</v>
      </c>
      <c r="M359" s="31"/>
      <c r="N359" s="32">
        <v>14104</v>
      </c>
      <c r="O359" s="32">
        <v>120</v>
      </c>
    </row>
    <row r="360" spans="1:15" ht="34.5" customHeight="1">
      <c r="A360" s="23" t="s">
        <v>1274</v>
      </c>
      <c r="B360" s="24" t="s">
        <v>22</v>
      </c>
      <c r="C360" s="25" t="str">
        <f>HYPERLINK("https://www.kts-pro.ru/images/tovar/C0005-62.jpg")</f>
        <v>https://www.kts-pro.ru/images/tovar/C0005-62.jpg</v>
      </c>
      <c r="D360" s="25" t="s">
        <v>1275</v>
      </c>
      <c r="E360" s="28" t="s">
        <v>1276</v>
      </c>
      <c r="F360" s="23" t="s">
        <v>1277</v>
      </c>
      <c r="G360" s="23" t="s">
        <v>23</v>
      </c>
      <c r="H360" s="26">
        <v>60</v>
      </c>
      <c r="I360" s="27" t="s">
        <v>22</v>
      </c>
      <c r="J360" s="28" t="s">
        <v>1253</v>
      </c>
      <c r="K360" s="29">
        <v>10</v>
      </c>
      <c r="L360" s="30">
        <v>17.3</v>
      </c>
      <c r="M360" s="31"/>
      <c r="N360" s="32">
        <v>13054</v>
      </c>
      <c r="O360" s="32">
        <v>0</v>
      </c>
    </row>
    <row r="361" spans="1:15" ht="34.5" customHeight="1">
      <c r="A361" s="23" t="s">
        <v>1278</v>
      </c>
      <c r="B361" s="24" t="s">
        <v>22</v>
      </c>
      <c r="C361" s="25" t="str">
        <f>HYPERLINK("https://www.kts-pro.ru/images/tovar/C0005-47.jpg")</f>
        <v>https://www.kts-pro.ru/images/tovar/C0005-47.jpg</v>
      </c>
      <c r="D361" s="25" t="s">
        <v>1279</v>
      </c>
      <c r="E361" s="28" t="s">
        <v>1280</v>
      </c>
      <c r="F361" s="23" t="s">
        <v>1281</v>
      </c>
      <c r="G361" s="23" t="s">
        <v>23</v>
      </c>
      <c r="H361" s="26">
        <v>50</v>
      </c>
      <c r="I361" s="27" t="s">
        <v>22</v>
      </c>
      <c r="J361" s="28" t="s">
        <v>1253</v>
      </c>
      <c r="K361" s="29">
        <v>10</v>
      </c>
      <c r="L361" s="30">
        <v>16.65</v>
      </c>
      <c r="M361" s="31"/>
      <c r="N361" s="32">
        <v>3260</v>
      </c>
      <c r="O361" s="32">
        <v>200</v>
      </c>
    </row>
    <row r="362" spans="1:15" ht="34.5" customHeight="1" thickBot="1">
      <c r="A362" s="23" t="s">
        <v>1282</v>
      </c>
      <c r="B362" s="24" t="s">
        <v>22</v>
      </c>
      <c r="C362" s="25" t="str">
        <f>HYPERLINK("https://www.kts-pro.ru/images/tovar/C0005-60.jpg")</f>
        <v>https://www.kts-pro.ru/images/tovar/C0005-60.jpg</v>
      </c>
      <c r="D362" s="25" t="s">
        <v>1283</v>
      </c>
      <c r="E362" s="28" t="s">
        <v>1284</v>
      </c>
      <c r="F362" s="23" t="s">
        <v>1285</v>
      </c>
      <c r="G362" s="23" t="s">
        <v>23</v>
      </c>
      <c r="H362" s="26">
        <v>60</v>
      </c>
      <c r="I362" s="27" t="s">
        <v>22</v>
      </c>
      <c r="J362" s="28" t="s">
        <v>1253</v>
      </c>
      <c r="K362" s="29">
        <v>10</v>
      </c>
      <c r="L362" s="30">
        <v>17.3</v>
      </c>
      <c r="M362" s="31"/>
      <c r="N362" s="32">
        <v>9086</v>
      </c>
      <c r="O362" s="32">
        <v>510</v>
      </c>
    </row>
    <row r="363" spans="1:13" ht="34.5" customHeight="1">
      <c r="A363" s="18"/>
      <c r="B363" s="19"/>
      <c r="C363" s="20"/>
      <c r="D363" s="20" t="s">
        <v>1286</v>
      </c>
      <c r="E363" s="46" t="s">
        <v>1287</v>
      </c>
      <c r="F363" s="22"/>
      <c r="G363" s="22"/>
      <c r="H363" s="22"/>
      <c r="I363" s="22"/>
      <c r="J363" s="21"/>
      <c r="K363" s="22"/>
      <c r="L363" s="22"/>
      <c r="M363" s="22"/>
    </row>
    <row r="364" spans="1:15" ht="34.5" customHeight="1">
      <c r="A364" s="23" t="s">
        <v>1288</v>
      </c>
      <c r="B364" s="24" t="s">
        <v>22</v>
      </c>
      <c r="C364" s="25" t="str">
        <f>HYPERLINK("https://www.kts-pro.ru/images/tovar/C0235-21.jpg")</f>
        <v>https://www.kts-pro.ru/images/tovar/C0235-21.jpg</v>
      </c>
      <c r="D364" s="25" t="s">
        <v>1289</v>
      </c>
      <c r="E364" s="28" t="s">
        <v>1290</v>
      </c>
      <c r="F364" s="23" t="s">
        <v>1291</v>
      </c>
      <c r="G364" s="23" t="s">
        <v>23</v>
      </c>
      <c r="H364" s="26">
        <v>60</v>
      </c>
      <c r="I364" s="27" t="s">
        <v>22</v>
      </c>
      <c r="J364" s="28" t="s">
        <v>1292</v>
      </c>
      <c r="K364" s="29">
        <v>10</v>
      </c>
      <c r="L364" s="30">
        <v>19.3</v>
      </c>
      <c r="M364" s="31"/>
      <c r="N364" s="32">
        <v>6276</v>
      </c>
      <c r="O364" s="32">
        <v>720</v>
      </c>
    </row>
    <row r="365" spans="1:15" ht="34.5" customHeight="1">
      <c r="A365" s="23" t="s">
        <v>1293</v>
      </c>
      <c r="B365" s="24" t="s">
        <v>22</v>
      </c>
      <c r="C365" s="25" t="str">
        <f>HYPERLINK("https://www.kts-pro.ru/images/tovar/C0235-20.jpg")</f>
        <v>https://www.kts-pro.ru/images/tovar/C0235-20.jpg</v>
      </c>
      <c r="D365" s="25" t="s">
        <v>1294</v>
      </c>
      <c r="E365" s="28" t="s">
        <v>1295</v>
      </c>
      <c r="F365" s="23" t="s">
        <v>1296</v>
      </c>
      <c r="G365" s="23" t="s">
        <v>23</v>
      </c>
      <c r="H365" s="26">
        <v>60</v>
      </c>
      <c r="I365" s="27" t="s">
        <v>22</v>
      </c>
      <c r="J365" s="28" t="s">
        <v>1292</v>
      </c>
      <c r="K365" s="29">
        <v>10</v>
      </c>
      <c r="L365" s="30">
        <v>19.3</v>
      </c>
      <c r="M365" s="31"/>
      <c r="N365" s="32">
        <v>2525</v>
      </c>
      <c r="O365" s="32">
        <v>0</v>
      </c>
    </row>
    <row r="366" spans="1:15" ht="34.5" customHeight="1">
      <c r="A366" s="23" t="s">
        <v>1297</v>
      </c>
      <c r="B366" s="24" t="s">
        <v>22</v>
      </c>
      <c r="C366" s="25" t="str">
        <f>HYPERLINK("https://www.kts-pro.ru/images/tovar/C0235-27.jpg")</f>
        <v>https://www.kts-pro.ru/images/tovar/C0235-27.jpg</v>
      </c>
      <c r="D366" s="25" t="s">
        <v>1298</v>
      </c>
      <c r="E366" s="28" t="s">
        <v>1299</v>
      </c>
      <c r="F366" s="23" t="s">
        <v>1300</v>
      </c>
      <c r="G366" s="23" t="s">
        <v>23</v>
      </c>
      <c r="H366" s="26">
        <v>60</v>
      </c>
      <c r="I366" s="27" t="s">
        <v>22</v>
      </c>
      <c r="J366" s="28" t="s">
        <v>1292</v>
      </c>
      <c r="K366" s="29">
        <v>10</v>
      </c>
      <c r="L366" s="30">
        <v>19.3</v>
      </c>
      <c r="M366" s="31"/>
      <c r="N366" s="32">
        <v>1787</v>
      </c>
      <c r="O366" s="32">
        <v>0</v>
      </c>
    </row>
    <row r="367" spans="1:15" ht="34.5" customHeight="1">
      <c r="A367" s="23" t="s">
        <v>1301</v>
      </c>
      <c r="B367" s="24" t="s">
        <v>22</v>
      </c>
      <c r="C367" s="25" t="str">
        <f>HYPERLINK("https://www.kts-pro.ru/images/tovar/C0235-22.jpg")</f>
        <v>https://www.kts-pro.ru/images/tovar/C0235-22.jpg</v>
      </c>
      <c r="D367" s="25" t="s">
        <v>1302</v>
      </c>
      <c r="E367" s="28" t="s">
        <v>1303</v>
      </c>
      <c r="F367" s="23" t="s">
        <v>1304</v>
      </c>
      <c r="G367" s="23" t="s">
        <v>23</v>
      </c>
      <c r="H367" s="26">
        <v>60</v>
      </c>
      <c r="I367" s="27" t="s">
        <v>22</v>
      </c>
      <c r="J367" s="28" t="s">
        <v>1292</v>
      </c>
      <c r="K367" s="29">
        <v>10</v>
      </c>
      <c r="L367" s="30">
        <v>19.3</v>
      </c>
      <c r="M367" s="31"/>
      <c r="N367" s="32">
        <v>6004</v>
      </c>
      <c r="O367" s="32">
        <v>660</v>
      </c>
    </row>
    <row r="368" spans="1:15" ht="34.5" customHeight="1">
      <c r="A368" s="23" t="s">
        <v>1305</v>
      </c>
      <c r="B368" s="24" t="s">
        <v>22</v>
      </c>
      <c r="C368" s="25" t="str">
        <f>HYPERLINK("https://www.kts-pro.ru/images/tovar/C0235-24.jpg")</f>
        <v>https://www.kts-pro.ru/images/tovar/C0235-24.jpg</v>
      </c>
      <c r="D368" s="25" t="s">
        <v>1306</v>
      </c>
      <c r="E368" s="28" t="s">
        <v>1307</v>
      </c>
      <c r="F368" s="23" t="s">
        <v>1308</v>
      </c>
      <c r="G368" s="23" t="s">
        <v>23</v>
      </c>
      <c r="H368" s="26">
        <v>60</v>
      </c>
      <c r="I368" s="27" t="s">
        <v>22</v>
      </c>
      <c r="J368" s="28" t="s">
        <v>1292</v>
      </c>
      <c r="K368" s="29">
        <v>10</v>
      </c>
      <c r="L368" s="30">
        <v>19.3</v>
      </c>
      <c r="M368" s="31"/>
      <c r="N368" s="32">
        <v>3070</v>
      </c>
      <c r="O368" s="32">
        <v>2820</v>
      </c>
    </row>
    <row r="369" spans="1:15" ht="34.5" customHeight="1">
      <c r="A369" s="23" t="s">
        <v>1309</v>
      </c>
      <c r="B369" s="24" t="s">
        <v>22</v>
      </c>
      <c r="C369" s="25" t="str">
        <f>HYPERLINK("https://www.kts-pro.ru/images/tovar/C0235-25.jpg")</f>
        <v>https://www.kts-pro.ru/images/tovar/C0235-25.jpg</v>
      </c>
      <c r="D369" s="25" t="s">
        <v>1310</v>
      </c>
      <c r="E369" s="28" t="s">
        <v>1311</v>
      </c>
      <c r="F369" s="23" t="s">
        <v>1312</v>
      </c>
      <c r="G369" s="23" t="s">
        <v>23</v>
      </c>
      <c r="H369" s="26">
        <v>60</v>
      </c>
      <c r="I369" s="27" t="s">
        <v>22</v>
      </c>
      <c r="J369" s="28" t="s">
        <v>1292</v>
      </c>
      <c r="K369" s="29">
        <v>10</v>
      </c>
      <c r="L369" s="30">
        <v>19.3</v>
      </c>
      <c r="M369" s="31"/>
      <c r="N369" s="32">
        <v>8967</v>
      </c>
      <c r="O369" s="32">
        <v>2580</v>
      </c>
    </row>
    <row r="370" spans="1:15" ht="34.5" customHeight="1" thickBot="1">
      <c r="A370" s="23" t="s">
        <v>1313</v>
      </c>
      <c r="B370" s="24" t="s">
        <v>22</v>
      </c>
      <c r="C370" s="25" t="str">
        <f>HYPERLINK("https://www.kts-pro.ru/images/tovar/C0235-23.jpg")</f>
        <v>https://www.kts-pro.ru/images/tovar/C0235-23.jpg</v>
      </c>
      <c r="D370" s="25" t="s">
        <v>1314</v>
      </c>
      <c r="E370" s="28" t="s">
        <v>1315</v>
      </c>
      <c r="F370" s="23" t="s">
        <v>1316</v>
      </c>
      <c r="G370" s="23" t="s">
        <v>23</v>
      </c>
      <c r="H370" s="26">
        <v>60</v>
      </c>
      <c r="I370" s="27" t="s">
        <v>22</v>
      </c>
      <c r="J370" s="28" t="s">
        <v>1292</v>
      </c>
      <c r="K370" s="29">
        <v>10</v>
      </c>
      <c r="L370" s="30">
        <v>19.3</v>
      </c>
      <c r="M370" s="31"/>
      <c r="N370" s="32">
        <v>7678</v>
      </c>
      <c r="O370" s="32">
        <v>1080</v>
      </c>
    </row>
    <row r="371" spans="1:13" ht="34.5" customHeight="1">
      <c r="A371" s="18"/>
      <c r="B371" s="19"/>
      <c r="C371" s="20"/>
      <c r="D371" s="20" t="s">
        <v>1317</v>
      </c>
      <c r="E371" s="46" t="s">
        <v>1318</v>
      </c>
      <c r="F371" s="22"/>
      <c r="G371" s="22"/>
      <c r="H371" s="22"/>
      <c r="I371" s="22"/>
      <c r="J371" s="21"/>
      <c r="K371" s="22"/>
      <c r="L371" s="22"/>
      <c r="M371" s="22"/>
    </row>
    <row r="372" spans="1:15" ht="34.5" customHeight="1">
      <c r="A372" s="23" t="s">
        <v>1319</v>
      </c>
      <c r="B372" s="24" t="s">
        <v>22</v>
      </c>
      <c r="C372" s="25" t="str">
        <f>HYPERLINK("https://www.kts-pro.ru/images/tovar/C0023-20.jpg")</f>
        <v>https://www.kts-pro.ru/images/tovar/C0023-20.jpg</v>
      </c>
      <c r="D372" s="25" t="s">
        <v>1320</v>
      </c>
      <c r="E372" s="28" t="s">
        <v>1321</v>
      </c>
      <c r="F372" s="23" t="s">
        <v>1322</v>
      </c>
      <c r="G372" s="23" t="s">
        <v>23</v>
      </c>
      <c r="H372" s="26">
        <v>60</v>
      </c>
      <c r="I372" s="27" t="s">
        <v>22</v>
      </c>
      <c r="J372" s="28" t="s">
        <v>1323</v>
      </c>
      <c r="K372" s="29">
        <v>10</v>
      </c>
      <c r="L372" s="30">
        <v>29.96</v>
      </c>
      <c r="M372" s="31"/>
      <c r="N372" s="32">
        <v>3375</v>
      </c>
      <c r="O372" s="32">
        <v>0</v>
      </c>
    </row>
    <row r="373" spans="1:15" ht="34.5" customHeight="1" thickBot="1">
      <c r="A373" s="23" t="s">
        <v>1324</v>
      </c>
      <c r="B373" s="24" t="s">
        <v>22</v>
      </c>
      <c r="C373" s="25" t="str">
        <f>HYPERLINK("https://www.kts-pro.ru/images/tovar/C0023-22.jpg")</f>
        <v>https://www.kts-pro.ru/images/tovar/C0023-22.jpg</v>
      </c>
      <c r="D373" s="25" t="s">
        <v>1325</v>
      </c>
      <c r="E373" s="28" t="s">
        <v>1326</v>
      </c>
      <c r="F373" s="23" t="s">
        <v>1327</v>
      </c>
      <c r="G373" s="23" t="s">
        <v>23</v>
      </c>
      <c r="H373" s="26">
        <v>60</v>
      </c>
      <c r="I373" s="27" t="s">
        <v>22</v>
      </c>
      <c r="J373" s="28" t="s">
        <v>1323</v>
      </c>
      <c r="K373" s="29">
        <v>10</v>
      </c>
      <c r="L373" s="30">
        <v>29.96</v>
      </c>
      <c r="M373" s="31"/>
      <c r="N373" s="32">
        <v>3984</v>
      </c>
      <c r="O373" s="32">
        <v>0</v>
      </c>
    </row>
    <row r="374" spans="1:13" ht="34.5" customHeight="1">
      <c r="A374" s="18"/>
      <c r="B374" s="19"/>
      <c r="C374" s="20"/>
      <c r="D374" s="20" t="s">
        <v>1328</v>
      </c>
      <c r="E374" s="46" t="s">
        <v>1329</v>
      </c>
      <c r="F374" s="22"/>
      <c r="G374" s="22"/>
      <c r="H374" s="22"/>
      <c r="I374" s="22"/>
      <c r="J374" s="21"/>
      <c r="K374" s="22"/>
      <c r="L374" s="22"/>
      <c r="M374" s="22"/>
    </row>
    <row r="375" spans="1:15" ht="34.5" customHeight="1">
      <c r="A375" s="23" t="s">
        <v>1330</v>
      </c>
      <c r="B375" s="24" t="s">
        <v>22</v>
      </c>
      <c r="C375" s="25" t="str">
        <f>HYPERLINK("https://www.kts-pro.ru/images/tovar/C1279-20.jpg")</f>
        <v>https://www.kts-pro.ru/images/tovar/C1279-20.jpg</v>
      </c>
      <c r="D375" s="25" t="s">
        <v>1331</v>
      </c>
      <c r="E375" s="28" t="s">
        <v>1332</v>
      </c>
      <c r="F375" s="23" t="s">
        <v>1333</v>
      </c>
      <c r="G375" s="23" t="s">
        <v>23</v>
      </c>
      <c r="H375" s="26">
        <v>60</v>
      </c>
      <c r="I375" s="27" t="s">
        <v>22</v>
      </c>
      <c r="J375" s="28" t="s">
        <v>1334</v>
      </c>
      <c r="K375" s="29">
        <v>10</v>
      </c>
      <c r="L375" s="30">
        <v>13.55</v>
      </c>
      <c r="M375" s="31"/>
      <c r="N375" s="32">
        <v>22771</v>
      </c>
      <c r="O375" s="32">
        <v>0</v>
      </c>
    </row>
    <row r="376" spans="1:15" ht="34.5" customHeight="1">
      <c r="A376" s="23" t="s">
        <v>1335</v>
      </c>
      <c r="B376" s="24" t="s">
        <v>22</v>
      </c>
      <c r="C376" s="25" t="str">
        <f>HYPERLINK("https://www.kts-pro.ru/images/tovar/C1279-18.jpg")</f>
        <v>https://www.kts-pro.ru/images/tovar/C1279-18.jpg</v>
      </c>
      <c r="D376" s="25" t="s">
        <v>1336</v>
      </c>
      <c r="E376" s="28" t="s">
        <v>1337</v>
      </c>
      <c r="F376" s="23" t="s">
        <v>1338</v>
      </c>
      <c r="G376" s="23" t="s">
        <v>23</v>
      </c>
      <c r="H376" s="26">
        <v>60</v>
      </c>
      <c r="I376" s="27" t="s">
        <v>22</v>
      </c>
      <c r="J376" s="28" t="s">
        <v>1334</v>
      </c>
      <c r="K376" s="29">
        <v>10</v>
      </c>
      <c r="L376" s="30">
        <v>13.55</v>
      </c>
      <c r="M376" s="31"/>
      <c r="N376" s="32">
        <v>21093</v>
      </c>
      <c r="O376" s="32">
        <v>120</v>
      </c>
    </row>
    <row r="377" spans="1:15" ht="34.5" customHeight="1">
      <c r="A377" s="23" t="s">
        <v>1339</v>
      </c>
      <c r="B377" s="24" t="s">
        <v>22</v>
      </c>
      <c r="C377" s="25" t="str">
        <f>HYPERLINK("https://www.kts-pro.ru/images/tovar/C1279-19.jpg")</f>
        <v>https://www.kts-pro.ru/images/tovar/C1279-19.jpg</v>
      </c>
      <c r="D377" s="25" t="s">
        <v>1340</v>
      </c>
      <c r="E377" s="28" t="s">
        <v>1341</v>
      </c>
      <c r="F377" s="23" t="s">
        <v>1342</v>
      </c>
      <c r="G377" s="23" t="s">
        <v>23</v>
      </c>
      <c r="H377" s="26">
        <v>60</v>
      </c>
      <c r="I377" s="27" t="s">
        <v>22</v>
      </c>
      <c r="J377" s="28" t="s">
        <v>1334</v>
      </c>
      <c r="K377" s="29">
        <v>10</v>
      </c>
      <c r="L377" s="30">
        <v>13.55</v>
      </c>
      <c r="M377" s="31"/>
      <c r="N377" s="32">
        <v>23517</v>
      </c>
      <c r="O377" s="32">
        <v>0</v>
      </c>
    </row>
    <row r="378" spans="1:15" ht="34.5" customHeight="1" thickBot="1">
      <c r="A378" s="23" t="s">
        <v>1343</v>
      </c>
      <c r="B378" s="24" t="s">
        <v>22</v>
      </c>
      <c r="C378" s="25" t="str">
        <f>HYPERLINK("https://www.kts-pro.ru/images/tovar/C1279-17.jpg")</f>
        <v>https://www.kts-pro.ru/images/tovar/C1279-17.jpg</v>
      </c>
      <c r="D378" s="25" t="s">
        <v>1344</v>
      </c>
      <c r="E378" s="28" t="s">
        <v>1345</v>
      </c>
      <c r="F378" s="23" t="s">
        <v>1346</v>
      </c>
      <c r="G378" s="23" t="s">
        <v>23</v>
      </c>
      <c r="H378" s="26">
        <v>60</v>
      </c>
      <c r="I378" s="27" t="s">
        <v>22</v>
      </c>
      <c r="J378" s="28" t="s">
        <v>1334</v>
      </c>
      <c r="K378" s="29">
        <v>10</v>
      </c>
      <c r="L378" s="30">
        <v>13.55</v>
      </c>
      <c r="M378" s="31"/>
      <c r="N378" s="32">
        <v>24097</v>
      </c>
      <c r="O378" s="32">
        <v>0</v>
      </c>
    </row>
    <row r="379" spans="1:13" ht="34.5" customHeight="1">
      <c r="A379" s="18"/>
      <c r="B379" s="19"/>
      <c r="C379" s="20"/>
      <c r="D379" s="20" t="s">
        <v>1347</v>
      </c>
      <c r="E379" s="46" t="s">
        <v>1348</v>
      </c>
      <c r="F379" s="22"/>
      <c r="G379" s="22"/>
      <c r="H379" s="22"/>
      <c r="I379" s="22"/>
      <c r="J379" s="21"/>
      <c r="K379" s="22"/>
      <c r="L379" s="22"/>
      <c r="M379" s="22"/>
    </row>
    <row r="380" spans="1:15" ht="34.5" customHeight="1" thickBot="1">
      <c r="A380" s="23" t="s">
        <v>1349</v>
      </c>
      <c r="B380" s="24" t="s">
        <v>22</v>
      </c>
      <c r="C380" s="25" t="str">
        <f>HYPERLINK("https://www.kts-pro.ru/images/tovar/C1551-10.jpg")</f>
        <v>https://www.kts-pro.ru/images/tovar/C1551-10.jpg</v>
      </c>
      <c r="D380" s="25" t="s">
        <v>1350</v>
      </c>
      <c r="E380" s="28" t="s">
        <v>1351</v>
      </c>
      <c r="F380" s="23" t="s">
        <v>1352</v>
      </c>
      <c r="G380" s="23" t="s">
        <v>23</v>
      </c>
      <c r="H380" s="26">
        <v>100</v>
      </c>
      <c r="I380" s="27" t="s">
        <v>22</v>
      </c>
      <c r="J380" s="28" t="s">
        <v>1353</v>
      </c>
      <c r="K380" s="29">
        <v>10</v>
      </c>
      <c r="L380" s="30">
        <v>9.63</v>
      </c>
      <c r="M380" s="31"/>
      <c r="N380" s="32">
        <v>4432</v>
      </c>
      <c r="O380" s="32">
        <v>0</v>
      </c>
    </row>
    <row r="381" spans="1:13" ht="34.5" customHeight="1">
      <c r="A381" s="18"/>
      <c r="B381" s="19"/>
      <c r="C381" s="20"/>
      <c r="D381" s="20" t="s">
        <v>1354</v>
      </c>
      <c r="E381" s="46" t="s">
        <v>1355</v>
      </c>
      <c r="F381" s="22"/>
      <c r="G381" s="22"/>
      <c r="H381" s="22"/>
      <c r="I381" s="22"/>
      <c r="J381" s="21"/>
      <c r="K381" s="22"/>
      <c r="L381" s="22"/>
      <c r="M381" s="22"/>
    </row>
    <row r="382" spans="1:15" ht="34.5" customHeight="1" thickBot="1">
      <c r="A382" s="23" t="s">
        <v>1356</v>
      </c>
      <c r="B382" s="24" t="s">
        <v>22</v>
      </c>
      <c r="C382" s="25" t="str">
        <f>HYPERLINK("https://www.kts-pro.ru/images/tovar/C2762-02.jpg")</f>
        <v>https://www.kts-pro.ru/images/tovar/C2762-02.jpg</v>
      </c>
      <c r="D382" s="25" t="s">
        <v>1357</v>
      </c>
      <c r="E382" s="28" t="s">
        <v>1358</v>
      </c>
      <c r="F382" s="23" t="s">
        <v>1359</v>
      </c>
      <c r="G382" s="23" t="s">
        <v>23</v>
      </c>
      <c r="H382" s="26">
        <v>100</v>
      </c>
      <c r="I382" s="27" t="s">
        <v>22</v>
      </c>
      <c r="J382" s="28" t="s">
        <v>1360</v>
      </c>
      <c r="K382" s="29">
        <v>10</v>
      </c>
      <c r="L382" s="30">
        <v>7.34</v>
      </c>
      <c r="M382" s="31"/>
      <c r="N382" s="32">
        <v>23885</v>
      </c>
      <c r="O382" s="32">
        <v>1100</v>
      </c>
    </row>
    <row r="383" spans="1:13" ht="34.5" customHeight="1">
      <c r="A383" s="18"/>
      <c r="B383" s="19"/>
      <c r="C383" s="20"/>
      <c r="D383" s="20" t="s">
        <v>1361</v>
      </c>
      <c r="E383" s="46" t="s">
        <v>1362</v>
      </c>
      <c r="F383" s="22"/>
      <c r="G383" s="22"/>
      <c r="H383" s="22"/>
      <c r="I383" s="22"/>
      <c r="J383" s="21"/>
      <c r="K383" s="22"/>
      <c r="L383" s="22"/>
      <c r="M383" s="22"/>
    </row>
    <row r="384" spans="1:15" ht="34.5" customHeight="1">
      <c r="A384" s="23" t="s">
        <v>1364</v>
      </c>
      <c r="B384" s="24" t="s">
        <v>22</v>
      </c>
      <c r="C384" s="25" t="str">
        <f>HYPERLINK("https://www.kts-pro.ru/images/tovar/C2765-11.jpg")</f>
        <v>https://www.kts-pro.ru/images/tovar/C2765-11.jpg</v>
      </c>
      <c r="D384" s="25" t="s">
        <v>1365</v>
      </c>
      <c r="E384" s="28" t="s">
        <v>1366</v>
      </c>
      <c r="F384" s="23" t="s">
        <v>1367</v>
      </c>
      <c r="G384" s="23" t="s">
        <v>23</v>
      </c>
      <c r="H384" s="26">
        <v>60</v>
      </c>
      <c r="I384" s="27" t="s">
        <v>22</v>
      </c>
      <c r="J384" s="28" t="s">
        <v>1363</v>
      </c>
      <c r="K384" s="29">
        <v>10</v>
      </c>
      <c r="L384" s="30">
        <v>43.57</v>
      </c>
      <c r="M384" s="31"/>
      <c r="N384" s="32">
        <v>12500</v>
      </c>
      <c r="O384" s="32">
        <v>0</v>
      </c>
    </row>
    <row r="385" spans="1:15" ht="34.5" customHeight="1" thickBot="1">
      <c r="A385" s="23" t="s">
        <v>1368</v>
      </c>
      <c r="B385" s="24" t="s">
        <v>22</v>
      </c>
      <c r="C385" s="25" t="str">
        <f>HYPERLINK("https://www.kts-pro.ru/images/tovar/C2765-09.jpg")</f>
        <v>https://www.kts-pro.ru/images/tovar/C2765-09.jpg</v>
      </c>
      <c r="D385" s="25" t="s">
        <v>1369</v>
      </c>
      <c r="E385" s="28" t="s">
        <v>1370</v>
      </c>
      <c r="F385" s="23" t="s">
        <v>1371</v>
      </c>
      <c r="G385" s="23" t="s">
        <v>23</v>
      </c>
      <c r="H385" s="26">
        <v>60</v>
      </c>
      <c r="I385" s="27" t="s">
        <v>22</v>
      </c>
      <c r="J385" s="28" t="s">
        <v>1363</v>
      </c>
      <c r="K385" s="29">
        <v>10</v>
      </c>
      <c r="L385" s="30">
        <v>43.57</v>
      </c>
      <c r="M385" s="31"/>
      <c r="N385" s="32">
        <v>12557</v>
      </c>
      <c r="O385" s="32">
        <v>360</v>
      </c>
    </row>
    <row r="386" spans="1:13" ht="34.5" customHeight="1">
      <c r="A386" s="18"/>
      <c r="B386" s="19"/>
      <c r="C386" s="20"/>
      <c r="D386" s="20" t="s">
        <v>1372</v>
      </c>
      <c r="E386" s="46" t="s">
        <v>1373</v>
      </c>
      <c r="F386" s="22"/>
      <c r="G386" s="22"/>
      <c r="H386" s="22"/>
      <c r="I386" s="22"/>
      <c r="J386" s="21"/>
      <c r="K386" s="22"/>
      <c r="L386" s="22"/>
      <c r="M386" s="22"/>
    </row>
    <row r="387" spans="1:15" ht="34.5" customHeight="1">
      <c r="A387" s="23" t="s">
        <v>1374</v>
      </c>
      <c r="B387" s="24" t="s">
        <v>22</v>
      </c>
      <c r="C387" s="25" t="str">
        <f>HYPERLINK("https://www.kts-pro.ru/images/tovar/C2766-12.jpg")</f>
        <v>https://www.kts-pro.ru/images/tovar/C2766-12.jpg</v>
      </c>
      <c r="D387" s="25" t="s">
        <v>1375</v>
      </c>
      <c r="E387" s="28" t="s">
        <v>1376</v>
      </c>
      <c r="F387" s="23" t="s">
        <v>1377</v>
      </c>
      <c r="G387" s="23" t="s">
        <v>23</v>
      </c>
      <c r="H387" s="26">
        <v>60</v>
      </c>
      <c r="I387" s="27" t="s">
        <v>22</v>
      </c>
      <c r="J387" s="28" t="s">
        <v>1378</v>
      </c>
      <c r="K387" s="29">
        <v>10</v>
      </c>
      <c r="L387" s="30">
        <v>15.4</v>
      </c>
      <c r="M387" s="31"/>
      <c r="N387" s="32">
        <v>4743</v>
      </c>
      <c r="O387" s="32">
        <v>0</v>
      </c>
    </row>
    <row r="388" spans="1:15" ht="34.5" customHeight="1">
      <c r="A388" s="23" t="s">
        <v>1379</v>
      </c>
      <c r="B388" s="24" t="s">
        <v>22</v>
      </c>
      <c r="C388" s="25" t="str">
        <f>HYPERLINK("https://www.kts-pro.ru/images/tovar/C2766-15.jpg")</f>
        <v>https://www.kts-pro.ru/images/tovar/C2766-15.jpg</v>
      </c>
      <c r="D388" s="25" t="s">
        <v>1380</v>
      </c>
      <c r="E388" s="28" t="s">
        <v>1381</v>
      </c>
      <c r="F388" s="23" t="s">
        <v>1382</v>
      </c>
      <c r="G388" s="23" t="s">
        <v>23</v>
      </c>
      <c r="H388" s="26">
        <v>60</v>
      </c>
      <c r="I388" s="27" t="s">
        <v>22</v>
      </c>
      <c r="J388" s="28" t="s">
        <v>1378</v>
      </c>
      <c r="K388" s="29">
        <v>10</v>
      </c>
      <c r="L388" s="30">
        <v>15.4</v>
      </c>
      <c r="M388" s="31"/>
      <c r="N388" s="32">
        <v>12984</v>
      </c>
      <c r="O388" s="32">
        <v>0</v>
      </c>
    </row>
    <row r="389" spans="1:15" ht="34.5" customHeight="1">
      <c r="A389" s="23" t="s">
        <v>1383</v>
      </c>
      <c r="B389" s="24" t="s">
        <v>22</v>
      </c>
      <c r="C389" s="25" t="str">
        <f>HYPERLINK("https://www.kts-pro.ru/images/tovar/C2766-13.jpg")</f>
        <v>https://www.kts-pro.ru/images/tovar/C2766-13.jpg</v>
      </c>
      <c r="D389" s="25" t="s">
        <v>1384</v>
      </c>
      <c r="E389" s="28" t="s">
        <v>1385</v>
      </c>
      <c r="F389" s="23" t="s">
        <v>1386</v>
      </c>
      <c r="G389" s="23" t="s">
        <v>23</v>
      </c>
      <c r="H389" s="26">
        <v>60</v>
      </c>
      <c r="I389" s="27" t="s">
        <v>22</v>
      </c>
      <c r="J389" s="28" t="s">
        <v>1378</v>
      </c>
      <c r="K389" s="29">
        <v>10</v>
      </c>
      <c r="L389" s="30">
        <v>15.4</v>
      </c>
      <c r="M389" s="31"/>
      <c r="N389" s="32">
        <v>6776</v>
      </c>
      <c r="O389" s="32">
        <v>0</v>
      </c>
    </row>
    <row r="390" spans="1:15" ht="34.5" customHeight="1" thickBot="1">
      <c r="A390" s="23" t="s">
        <v>1387</v>
      </c>
      <c r="B390" s="24" t="s">
        <v>22</v>
      </c>
      <c r="C390" s="25" t="str">
        <f>HYPERLINK("https://www.kts-pro.ru/images/tovar/C2766-14.jpg")</f>
        <v>https://www.kts-pro.ru/images/tovar/C2766-14.jpg</v>
      </c>
      <c r="D390" s="25" t="s">
        <v>1388</v>
      </c>
      <c r="E390" s="28" t="s">
        <v>1389</v>
      </c>
      <c r="F390" s="23" t="s">
        <v>1390</v>
      </c>
      <c r="G390" s="23" t="s">
        <v>23</v>
      </c>
      <c r="H390" s="26">
        <v>60</v>
      </c>
      <c r="I390" s="27" t="s">
        <v>22</v>
      </c>
      <c r="J390" s="28" t="s">
        <v>1378</v>
      </c>
      <c r="K390" s="29">
        <v>10</v>
      </c>
      <c r="L390" s="30">
        <v>15.4</v>
      </c>
      <c r="M390" s="31"/>
      <c r="N390" s="32">
        <v>14747</v>
      </c>
      <c r="O390" s="32">
        <v>60</v>
      </c>
    </row>
    <row r="391" spans="1:13" ht="34.5" customHeight="1">
      <c r="A391" s="18"/>
      <c r="B391" s="19"/>
      <c r="C391" s="20"/>
      <c r="D391" s="20" t="s">
        <v>1391</v>
      </c>
      <c r="E391" s="46" t="s">
        <v>1392</v>
      </c>
      <c r="F391" s="22"/>
      <c r="G391" s="22"/>
      <c r="H391" s="22"/>
      <c r="I391" s="22"/>
      <c r="J391" s="21"/>
      <c r="K391" s="22"/>
      <c r="L391" s="22"/>
      <c r="M391" s="22"/>
    </row>
    <row r="392" spans="1:15" ht="34.5" customHeight="1">
      <c r="A392" s="23" t="s">
        <v>1393</v>
      </c>
      <c r="B392" s="24" t="s">
        <v>22</v>
      </c>
      <c r="C392" s="25" t="str">
        <f>HYPERLINK("https://www.kts-pro.ru/images/tovar/C2777-11.jpg")</f>
        <v>https://www.kts-pro.ru/images/tovar/C2777-11.jpg</v>
      </c>
      <c r="D392" s="25" t="s">
        <v>1394</v>
      </c>
      <c r="E392" s="28" t="s">
        <v>1395</v>
      </c>
      <c r="F392" s="23" t="s">
        <v>1396</v>
      </c>
      <c r="G392" s="23" t="s">
        <v>23</v>
      </c>
      <c r="H392" s="26">
        <v>60</v>
      </c>
      <c r="I392" s="27" t="s">
        <v>22</v>
      </c>
      <c r="J392" s="28" t="s">
        <v>1397</v>
      </c>
      <c r="K392" s="29">
        <v>10</v>
      </c>
      <c r="L392" s="30">
        <v>29.1</v>
      </c>
      <c r="M392" s="31"/>
      <c r="N392" s="32">
        <v>11539</v>
      </c>
      <c r="O392" s="32">
        <v>4980</v>
      </c>
    </row>
    <row r="393" spans="1:15" ht="34.5" customHeight="1">
      <c r="A393" s="23" t="s">
        <v>1398</v>
      </c>
      <c r="B393" s="24" t="s">
        <v>22</v>
      </c>
      <c r="C393" s="25" t="str">
        <f>HYPERLINK("https://www.kts-pro.ru/images/tovar/C2777-12.jpg")</f>
        <v>https://www.kts-pro.ru/images/tovar/C2777-12.jpg</v>
      </c>
      <c r="D393" s="25" t="s">
        <v>1399</v>
      </c>
      <c r="E393" s="28" t="s">
        <v>1400</v>
      </c>
      <c r="F393" s="23" t="s">
        <v>1401</v>
      </c>
      <c r="G393" s="23" t="s">
        <v>23</v>
      </c>
      <c r="H393" s="26">
        <v>60</v>
      </c>
      <c r="I393" s="27" t="s">
        <v>22</v>
      </c>
      <c r="J393" s="28" t="s">
        <v>1397</v>
      </c>
      <c r="K393" s="29">
        <v>10</v>
      </c>
      <c r="L393" s="30">
        <v>29.1</v>
      </c>
      <c r="M393" s="31"/>
      <c r="N393" s="32">
        <v>11233</v>
      </c>
      <c r="O393" s="32">
        <v>4980</v>
      </c>
    </row>
    <row r="394" spans="1:15" ht="34.5" customHeight="1">
      <c r="A394" s="23" t="s">
        <v>1402</v>
      </c>
      <c r="B394" s="24" t="s">
        <v>22</v>
      </c>
      <c r="C394" s="25" t="str">
        <f>HYPERLINK("https://www.kts-pro.ru/images/tovar/C2777-09.jpg")</f>
        <v>https://www.kts-pro.ru/images/tovar/C2777-09.jpg</v>
      </c>
      <c r="D394" s="25" t="s">
        <v>1403</v>
      </c>
      <c r="E394" s="28" t="s">
        <v>1404</v>
      </c>
      <c r="F394" s="23" t="s">
        <v>1405</v>
      </c>
      <c r="G394" s="23" t="s">
        <v>23</v>
      </c>
      <c r="H394" s="26">
        <v>60</v>
      </c>
      <c r="I394" s="27" t="s">
        <v>22</v>
      </c>
      <c r="J394" s="28" t="s">
        <v>1397</v>
      </c>
      <c r="K394" s="29">
        <v>10</v>
      </c>
      <c r="L394" s="30">
        <v>29.1</v>
      </c>
      <c r="M394" s="31"/>
      <c r="N394" s="32">
        <v>11139</v>
      </c>
      <c r="O394" s="32">
        <v>4980</v>
      </c>
    </row>
    <row r="395" spans="1:15" ht="34.5" customHeight="1" thickBot="1">
      <c r="A395" s="23" t="s">
        <v>1406</v>
      </c>
      <c r="B395" s="24" t="s">
        <v>22</v>
      </c>
      <c r="C395" s="25" t="str">
        <f>HYPERLINK("https://www.kts-pro.ru/images/tovar/C2777-10.jpg")</f>
        <v>https://www.kts-pro.ru/images/tovar/C2777-10.jpg</v>
      </c>
      <c r="D395" s="25" t="s">
        <v>1407</v>
      </c>
      <c r="E395" s="28" t="s">
        <v>1408</v>
      </c>
      <c r="F395" s="23" t="s">
        <v>1409</v>
      </c>
      <c r="G395" s="23" t="s">
        <v>23</v>
      </c>
      <c r="H395" s="26">
        <v>60</v>
      </c>
      <c r="I395" s="27" t="s">
        <v>22</v>
      </c>
      <c r="J395" s="28" t="s">
        <v>1397</v>
      </c>
      <c r="K395" s="29">
        <v>10</v>
      </c>
      <c r="L395" s="30">
        <v>29.1</v>
      </c>
      <c r="M395" s="31"/>
      <c r="N395" s="32">
        <v>12420</v>
      </c>
      <c r="O395" s="32">
        <v>4980</v>
      </c>
    </row>
    <row r="396" spans="1:13" ht="34.5" customHeight="1">
      <c r="A396" s="18"/>
      <c r="B396" s="19"/>
      <c r="C396" s="20"/>
      <c r="D396" s="20" t="s">
        <v>1410</v>
      </c>
      <c r="E396" s="46" t="s">
        <v>1411</v>
      </c>
      <c r="F396" s="22"/>
      <c r="G396" s="22"/>
      <c r="H396" s="22"/>
      <c r="I396" s="22"/>
      <c r="J396" s="21"/>
      <c r="K396" s="22"/>
      <c r="L396" s="22"/>
      <c r="M396" s="22"/>
    </row>
    <row r="397" spans="1:15" ht="34.5" customHeight="1">
      <c r="A397" s="23" t="s">
        <v>1412</v>
      </c>
      <c r="B397" s="24" t="s">
        <v>22</v>
      </c>
      <c r="C397" s="25" t="str">
        <f>HYPERLINK("https://www.kts-pro.ru/images/tovar/C2778-10.jpg")</f>
        <v>https://www.kts-pro.ru/images/tovar/C2778-10.jpg</v>
      </c>
      <c r="D397" s="25" t="s">
        <v>1413</v>
      </c>
      <c r="E397" s="28" t="s">
        <v>1414</v>
      </c>
      <c r="F397" s="23" t="s">
        <v>1415</v>
      </c>
      <c r="G397" s="23" t="s">
        <v>23</v>
      </c>
      <c r="H397" s="26">
        <v>60</v>
      </c>
      <c r="I397" s="27" t="s">
        <v>22</v>
      </c>
      <c r="J397" s="28" t="s">
        <v>1416</v>
      </c>
      <c r="K397" s="29">
        <v>10</v>
      </c>
      <c r="L397" s="30">
        <v>19.19</v>
      </c>
      <c r="M397" s="31"/>
      <c r="N397" s="32">
        <v>17606</v>
      </c>
      <c r="O397" s="32">
        <v>420</v>
      </c>
    </row>
    <row r="398" spans="1:15" ht="34.5" customHeight="1">
      <c r="A398" s="23" t="s">
        <v>1417</v>
      </c>
      <c r="B398" s="24" t="s">
        <v>22</v>
      </c>
      <c r="C398" s="25" t="str">
        <f>HYPERLINK("https://www.kts-pro.ru/images/tovar/C2778-05.jpg")</f>
        <v>https://www.kts-pro.ru/images/tovar/C2778-05.jpg</v>
      </c>
      <c r="D398" s="25" t="s">
        <v>1418</v>
      </c>
      <c r="E398" s="28" t="s">
        <v>1419</v>
      </c>
      <c r="F398" s="23" t="s">
        <v>1420</v>
      </c>
      <c r="G398" s="23" t="s">
        <v>23</v>
      </c>
      <c r="H398" s="26">
        <v>60</v>
      </c>
      <c r="I398" s="27" t="s">
        <v>22</v>
      </c>
      <c r="J398" s="28" t="s">
        <v>1416</v>
      </c>
      <c r="K398" s="29">
        <v>10</v>
      </c>
      <c r="L398" s="30">
        <v>19.19</v>
      </c>
      <c r="M398" s="31"/>
      <c r="N398" s="32">
        <v>17634</v>
      </c>
      <c r="O398" s="32">
        <v>4</v>
      </c>
    </row>
    <row r="399" spans="1:15" ht="34.5" customHeight="1">
      <c r="A399" s="23" t="s">
        <v>1421</v>
      </c>
      <c r="B399" s="24" t="s">
        <v>22</v>
      </c>
      <c r="C399" s="25" t="str">
        <f>HYPERLINK("https://www.kts-pro.ru/images/tovar/C2778-11.jpg")</f>
        <v>https://www.kts-pro.ru/images/tovar/C2778-11.jpg</v>
      </c>
      <c r="D399" s="25" t="s">
        <v>1422</v>
      </c>
      <c r="E399" s="28" t="s">
        <v>1423</v>
      </c>
      <c r="F399" s="23" t="s">
        <v>1424</v>
      </c>
      <c r="G399" s="23" t="s">
        <v>23</v>
      </c>
      <c r="H399" s="26">
        <v>60</v>
      </c>
      <c r="I399" s="27" t="s">
        <v>22</v>
      </c>
      <c r="J399" s="28" t="s">
        <v>1416</v>
      </c>
      <c r="K399" s="29">
        <v>10</v>
      </c>
      <c r="L399" s="30">
        <v>19.19</v>
      </c>
      <c r="M399" s="31"/>
      <c r="N399" s="32">
        <v>15085</v>
      </c>
      <c r="O399" s="32">
        <v>5200</v>
      </c>
    </row>
    <row r="400" spans="1:15" ht="34.5" customHeight="1" thickBot="1">
      <c r="A400" s="23" t="s">
        <v>1425</v>
      </c>
      <c r="B400" s="24" t="s">
        <v>22</v>
      </c>
      <c r="C400" s="25" t="str">
        <f>HYPERLINK("https://www.kts-pro.ru/images/tovar/C2778-09.jpg")</f>
        <v>https://www.kts-pro.ru/images/tovar/C2778-09.jpg</v>
      </c>
      <c r="D400" s="25" t="s">
        <v>1426</v>
      </c>
      <c r="E400" s="28" t="s">
        <v>1427</v>
      </c>
      <c r="F400" s="23" t="s">
        <v>1428</v>
      </c>
      <c r="G400" s="23" t="s">
        <v>23</v>
      </c>
      <c r="H400" s="26">
        <v>60</v>
      </c>
      <c r="I400" s="27" t="s">
        <v>22</v>
      </c>
      <c r="J400" s="28" t="s">
        <v>1416</v>
      </c>
      <c r="K400" s="29">
        <v>10</v>
      </c>
      <c r="L400" s="30">
        <v>19.19</v>
      </c>
      <c r="M400" s="31"/>
      <c r="N400" s="32">
        <v>16390</v>
      </c>
      <c r="O400" s="32">
        <v>0</v>
      </c>
    </row>
    <row r="401" spans="1:13" ht="34.5" customHeight="1">
      <c r="A401" s="18"/>
      <c r="B401" s="19"/>
      <c r="C401" s="20"/>
      <c r="D401" s="20" t="s">
        <v>1429</v>
      </c>
      <c r="E401" s="46" t="s">
        <v>1430</v>
      </c>
      <c r="F401" s="22"/>
      <c r="G401" s="22"/>
      <c r="H401" s="22"/>
      <c r="I401" s="22"/>
      <c r="J401" s="21"/>
      <c r="K401" s="22"/>
      <c r="L401" s="22"/>
      <c r="M401" s="22"/>
    </row>
    <row r="402" spans="1:15" ht="34.5" customHeight="1">
      <c r="A402" s="23" t="s">
        <v>1432</v>
      </c>
      <c r="B402" s="24" t="s">
        <v>22</v>
      </c>
      <c r="C402" s="25" t="str">
        <f>HYPERLINK("https://www.kts-pro.ru/images/tovar/C2802-11.jpg")</f>
        <v>https://www.kts-pro.ru/images/tovar/C2802-11.jpg</v>
      </c>
      <c r="D402" s="25" t="s">
        <v>1433</v>
      </c>
      <c r="E402" s="28" t="s">
        <v>1434</v>
      </c>
      <c r="F402" s="23" t="s">
        <v>1435</v>
      </c>
      <c r="G402" s="23" t="s">
        <v>23</v>
      </c>
      <c r="H402" s="26">
        <v>50</v>
      </c>
      <c r="I402" s="27" t="s">
        <v>22</v>
      </c>
      <c r="J402" s="28" t="s">
        <v>1431</v>
      </c>
      <c r="K402" s="29">
        <v>10</v>
      </c>
      <c r="L402" s="30">
        <v>43.82</v>
      </c>
      <c r="M402" s="31"/>
      <c r="N402" s="32">
        <v>9850</v>
      </c>
      <c r="O402" s="32">
        <v>0</v>
      </c>
    </row>
    <row r="403" spans="1:15" ht="34.5" customHeight="1" thickBot="1">
      <c r="A403" s="23" t="s">
        <v>1436</v>
      </c>
      <c r="B403" s="24" t="s">
        <v>22</v>
      </c>
      <c r="C403" s="25" t="str">
        <f>HYPERLINK("https://www.kts-pro.ru/images/tovar/C2802-09.jpg")</f>
        <v>https://www.kts-pro.ru/images/tovar/C2802-09.jpg</v>
      </c>
      <c r="D403" s="25" t="s">
        <v>1437</v>
      </c>
      <c r="E403" s="28" t="s">
        <v>1438</v>
      </c>
      <c r="F403" s="23" t="s">
        <v>1439</v>
      </c>
      <c r="G403" s="23" t="s">
        <v>23</v>
      </c>
      <c r="H403" s="26">
        <v>50</v>
      </c>
      <c r="I403" s="27" t="s">
        <v>22</v>
      </c>
      <c r="J403" s="28" t="s">
        <v>1431</v>
      </c>
      <c r="K403" s="29">
        <v>10</v>
      </c>
      <c r="L403" s="30">
        <v>43.82</v>
      </c>
      <c r="M403" s="31"/>
      <c r="N403" s="32">
        <v>10007</v>
      </c>
      <c r="O403" s="32">
        <v>0</v>
      </c>
    </row>
    <row r="404" spans="1:13" ht="34.5" customHeight="1">
      <c r="A404" s="18"/>
      <c r="B404" s="19"/>
      <c r="C404" s="20"/>
      <c r="D404" s="20" t="s">
        <v>1440</v>
      </c>
      <c r="E404" s="46" t="s">
        <v>1441</v>
      </c>
      <c r="F404" s="22"/>
      <c r="G404" s="22"/>
      <c r="H404" s="22"/>
      <c r="I404" s="22"/>
      <c r="J404" s="21"/>
      <c r="K404" s="22"/>
      <c r="L404" s="22"/>
      <c r="M404" s="22"/>
    </row>
    <row r="405" spans="1:15" ht="34.5" customHeight="1">
      <c r="A405" s="23" t="s">
        <v>1442</v>
      </c>
      <c r="B405" s="24" t="s">
        <v>22</v>
      </c>
      <c r="C405" s="25" t="str">
        <f>HYPERLINK("https://www.kts-pro.ru/images/tovar/C2779-08.jpg")</f>
        <v>https://www.kts-pro.ru/images/tovar/C2779-08.jpg</v>
      </c>
      <c r="D405" s="25" t="s">
        <v>1443</v>
      </c>
      <c r="E405" s="28" t="s">
        <v>1444</v>
      </c>
      <c r="F405" s="23" t="s">
        <v>1445</v>
      </c>
      <c r="G405" s="23" t="s">
        <v>23</v>
      </c>
      <c r="H405" s="26">
        <v>60</v>
      </c>
      <c r="I405" s="27" t="s">
        <v>22</v>
      </c>
      <c r="J405" s="28" t="s">
        <v>1446</v>
      </c>
      <c r="K405" s="29">
        <v>10</v>
      </c>
      <c r="L405" s="30">
        <v>23.08</v>
      </c>
      <c r="M405" s="31"/>
      <c r="N405" s="32">
        <v>9158</v>
      </c>
      <c r="O405" s="32">
        <v>0</v>
      </c>
    </row>
    <row r="406" spans="1:15" ht="34.5" customHeight="1" thickBot="1">
      <c r="A406" s="23" t="s">
        <v>1447</v>
      </c>
      <c r="B406" s="24" t="s">
        <v>22</v>
      </c>
      <c r="C406" s="25" t="str">
        <f>HYPERLINK("https://www.kts-pro.ru/images/tovar/C2779-07.jpg")</f>
        <v>https://www.kts-pro.ru/images/tovar/C2779-07.jpg</v>
      </c>
      <c r="D406" s="25" t="s">
        <v>1448</v>
      </c>
      <c r="E406" s="28" t="s">
        <v>1449</v>
      </c>
      <c r="F406" s="23" t="s">
        <v>1450</v>
      </c>
      <c r="G406" s="23" t="s">
        <v>23</v>
      </c>
      <c r="H406" s="26">
        <v>60</v>
      </c>
      <c r="I406" s="27" t="s">
        <v>22</v>
      </c>
      <c r="J406" s="28" t="s">
        <v>1446</v>
      </c>
      <c r="K406" s="29">
        <v>10</v>
      </c>
      <c r="L406" s="30">
        <v>23.08</v>
      </c>
      <c r="M406" s="31"/>
      <c r="N406" s="32">
        <v>9224</v>
      </c>
      <c r="O406" s="32">
        <v>120</v>
      </c>
    </row>
    <row r="407" spans="1:13" ht="34.5" customHeight="1">
      <c r="A407" s="18"/>
      <c r="B407" s="19"/>
      <c r="C407" s="20"/>
      <c r="D407" s="20" t="s">
        <v>1451</v>
      </c>
      <c r="E407" s="46" t="s">
        <v>1452</v>
      </c>
      <c r="F407" s="22"/>
      <c r="G407" s="22"/>
      <c r="H407" s="22"/>
      <c r="I407" s="22"/>
      <c r="J407" s="21"/>
      <c r="K407" s="22"/>
      <c r="L407" s="22"/>
      <c r="M407" s="22"/>
    </row>
    <row r="408" spans="1:15" ht="34.5" customHeight="1">
      <c r="A408" s="23" t="s">
        <v>1453</v>
      </c>
      <c r="B408" s="24" t="s">
        <v>22</v>
      </c>
      <c r="C408" s="25" t="str">
        <f>HYPERLINK("https://www.kts-pro.ru/images/tovar/C4443-11.jpg")</f>
        <v>https://www.kts-pro.ru/images/tovar/C4443-11.jpg</v>
      </c>
      <c r="D408" s="25" t="s">
        <v>1454</v>
      </c>
      <c r="E408" s="28" t="s">
        <v>1455</v>
      </c>
      <c r="F408" s="23" t="s">
        <v>1456</v>
      </c>
      <c r="G408" s="23" t="s">
        <v>23</v>
      </c>
      <c r="H408" s="26">
        <v>60</v>
      </c>
      <c r="I408" s="27" t="s">
        <v>22</v>
      </c>
      <c r="J408" s="28" t="s">
        <v>1457</v>
      </c>
      <c r="K408" s="29">
        <v>10</v>
      </c>
      <c r="L408" s="30">
        <v>23.48</v>
      </c>
      <c r="M408" s="31"/>
      <c r="N408" s="32">
        <v>7474</v>
      </c>
      <c r="O408" s="32">
        <v>60</v>
      </c>
    </row>
    <row r="409" spans="1:15" ht="34.5" customHeight="1">
      <c r="A409" s="23" t="s">
        <v>1458</v>
      </c>
      <c r="B409" s="24" t="s">
        <v>22</v>
      </c>
      <c r="C409" s="25" t="str">
        <f>HYPERLINK("https://www.kts-pro.ru/images/tovar/C4443-12.jpg")</f>
        <v>https://www.kts-pro.ru/images/tovar/C4443-12.jpg</v>
      </c>
      <c r="D409" s="25" t="s">
        <v>1459</v>
      </c>
      <c r="E409" s="28" t="s">
        <v>1460</v>
      </c>
      <c r="F409" s="23" t="s">
        <v>1461</v>
      </c>
      <c r="G409" s="23" t="s">
        <v>23</v>
      </c>
      <c r="H409" s="26">
        <v>60</v>
      </c>
      <c r="I409" s="27" t="s">
        <v>22</v>
      </c>
      <c r="J409" s="28" t="s">
        <v>1457</v>
      </c>
      <c r="K409" s="29">
        <v>10</v>
      </c>
      <c r="L409" s="30">
        <v>23.48</v>
      </c>
      <c r="M409" s="31"/>
      <c r="N409" s="32">
        <v>9717</v>
      </c>
      <c r="O409" s="32">
        <v>0</v>
      </c>
    </row>
    <row r="410" spans="1:15" ht="34.5" customHeight="1" thickBot="1">
      <c r="A410" s="23" t="s">
        <v>1462</v>
      </c>
      <c r="B410" s="24" t="s">
        <v>22</v>
      </c>
      <c r="C410" s="25" t="str">
        <f>HYPERLINK("https://www.kts-pro.ru/images/tovar/C4443-10.jpg")</f>
        <v>https://www.kts-pro.ru/images/tovar/C4443-10.jpg</v>
      </c>
      <c r="D410" s="25" t="s">
        <v>1463</v>
      </c>
      <c r="E410" s="28" t="s">
        <v>1464</v>
      </c>
      <c r="F410" s="23" t="s">
        <v>1465</v>
      </c>
      <c r="G410" s="23" t="s">
        <v>23</v>
      </c>
      <c r="H410" s="26">
        <v>60</v>
      </c>
      <c r="I410" s="27" t="s">
        <v>22</v>
      </c>
      <c r="J410" s="28" t="s">
        <v>1457</v>
      </c>
      <c r="K410" s="29">
        <v>10</v>
      </c>
      <c r="L410" s="30">
        <v>23.48</v>
      </c>
      <c r="M410" s="31"/>
      <c r="N410" s="32">
        <v>2966</v>
      </c>
      <c r="O410" s="32">
        <v>300</v>
      </c>
    </row>
    <row r="411" spans="1:13" ht="34.5" customHeight="1">
      <c r="A411" s="18"/>
      <c r="B411" s="19"/>
      <c r="C411" s="20"/>
      <c r="D411" s="20" t="s">
        <v>1466</v>
      </c>
      <c r="E411" s="46" t="s">
        <v>1467</v>
      </c>
      <c r="F411" s="22"/>
      <c r="G411" s="22"/>
      <c r="H411" s="22"/>
      <c r="I411" s="22"/>
      <c r="J411" s="21"/>
      <c r="K411" s="22"/>
      <c r="L411" s="22"/>
      <c r="M411" s="22"/>
    </row>
    <row r="412" spans="1:15" ht="34.5" customHeight="1" thickBot="1">
      <c r="A412" s="23" t="s">
        <v>1468</v>
      </c>
      <c r="B412" s="24" t="s">
        <v>22</v>
      </c>
      <c r="C412" s="25" t="str">
        <f>HYPERLINK("https://www.kts-pro.ru/images/tovar/C2785-01.jpg")</f>
        <v>https://www.kts-pro.ru/images/tovar/C2785-01.jpg</v>
      </c>
      <c r="D412" s="25" t="s">
        <v>1469</v>
      </c>
      <c r="E412" s="28" t="s">
        <v>1470</v>
      </c>
      <c r="F412" s="23" t="s">
        <v>1471</v>
      </c>
      <c r="G412" s="23" t="s">
        <v>23</v>
      </c>
      <c r="H412" s="26">
        <v>60</v>
      </c>
      <c r="I412" s="27" t="s">
        <v>22</v>
      </c>
      <c r="J412" s="28" t="s">
        <v>1472</v>
      </c>
      <c r="K412" s="29">
        <v>10</v>
      </c>
      <c r="L412" s="30">
        <v>9.91</v>
      </c>
      <c r="M412" s="31"/>
      <c r="N412" s="32">
        <v>13013</v>
      </c>
      <c r="O412" s="32">
        <v>0</v>
      </c>
    </row>
    <row r="413" spans="1:13" ht="34.5" customHeight="1">
      <c r="A413" s="18"/>
      <c r="B413" s="19"/>
      <c r="C413" s="20"/>
      <c r="D413" s="20" t="s">
        <v>1473</v>
      </c>
      <c r="E413" s="46" t="s">
        <v>1474</v>
      </c>
      <c r="F413" s="22"/>
      <c r="G413" s="22"/>
      <c r="H413" s="22"/>
      <c r="I413" s="22"/>
      <c r="J413" s="21"/>
      <c r="K413" s="22"/>
      <c r="L413" s="22"/>
      <c r="M413" s="22"/>
    </row>
    <row r="414" spans="1:15" ht="34.5" customHeight="1">
      <c r="A414" s="23" t="s">
        <v>1475</v>
      </c>
      <c r="B414" s="24" t="s">
        <v>22</v>
      </c>
      <c r="C414" s="25" t="str">
        <f>HYPERLINK("https://www.kts-pro.ru/images/tovar/C3255-03.jpg")</f>
        <v>https://www.kts-pro.ru/images/tovar/C3255-03.jpg</v>
      </c>
      <c r="D414" s="25" t="s">
        <v>1476</v>
      </c>
      <c r="E414" s="28" t="s">
        <v>1477</v>
      </c>
      <c r="F414" s="23" t="s">
        <v>1478</v>
      </c>
      <c r="G414" s="23" t="s">
        <v>23</v>
      </c>
      <c r="H414" s="26">
        <v>60</v>
      </c>
      <c r="I414" s="27" t="s">
        <v>22</v>
      </c>
      <c r="J414" s="28" t="s">
        <v>1479</v>
      </c>
      <c r="K414" s="29">
        <v>10</v>
      </c>
      <c r="L414" s="30">
        <v>40.68</v>
      </c>
      <c r="M414" s="31"/>
      <c r="N414" s="32">
        <v>3590</v>
      </c>
      <c r="O414" s="32">
        <v>0</v>
      </c>
    </row>
    <row r="415" spans="1:15" ht="34.5" customHeight="1" thickBot="1">
      <c r="A415" s="23" t="s">
        <v>1480</v>
      </c>
      <c r="B415" s="24" t="s">
        <v>22</v>
      </c>
      <c r="C415" s="25" t="str">
        <f>HYPERLINK("https://www.kts-pro.ru/images/tovar/C3255-04.jpg")</f>
        <v>https://www.kts-pro.ru/images/tovar/C3255-04.jpg</v>
      </c>
      <c r="D415" s="25" t="s">
        <v>1481</v>
      </c>
      <c r="E415" s="28" t="s">
        <v>1482</v>
      </c>
      <c r="F415" s="23" t="s">
        <v>1483</v>
      </c>
      <c r="G415" s="23" t="s">
        <v>23</v>
      </c>
      <c r="H415" s="26">
        <v>60</v>
      </c>
      <c r="I415" s="27" t="s">
        <v>22</v>
      </c>
      <c r="J415" s="28" t="s">
        <v>1479</v>
      </c>
      <c r="K415" s="29">
        <v>10</v>
      </c>
      <c r="L415" s="30">
        <v>40.68</v>
      </c>
      <c r="M415" s="31"/>
      <c r="N415" s="32">
        <v>8678</v>
      </c>
      <c r="O415" s="32">
        <v>0</v>
      </c>
    </row>
    <row r="416" spans="1:15" ht="34.5" customHeight="1" thickBot="1">
      <c r="A416" s="13"/>
      <c r="B416" s="14"/>
      <c r="C416" s="15"/>
      <c r="D416" s="15" t="s">
        <v>17</v>
      </c>
      <c r="E416" s="45" t="s">
        <v>1484</v>
      </c>
      <c r="F416" s="17"/>
      <c r="G416" s="17"/>
      <c r="H416" s="17"/>
      <c r="I416" s="17"/>
      <c r="J416" s="16"/>
      <c r="K416" s="17"/>
      <c r="L416" s="17"/>
      <c r="M416" s="17"/>
      <c r="N416" s="17"/>
      <c r="O416" s="17"/>
    </row>
    <row r="417" spans="1:13" ht="34.5" customHeight="1">
      <c r="A417" s="18"/>
      <c r="B417" s="19"/>
      <c r="C417" s="20"/>
      <c r="D417" s="20" t="s">
        <v>1485</v>
      </c>
      <c r="E417" s="46" t="s">
        <v>1486</v>
      </c>
      <c r="F417" s="22"/>
      <c r="G417" s="22"/>
      <c r="H417" s="22"/>
      <c r="I417" s="22"/>
      <c r="J417" s="21"/>
      <c r="K417" s="22"/>
      <c r="L417" s="22"/>
      <c r="M417" s="22"/>
    </row>
    <row r="418" spans="1:15" ht="34.5" customHeight="1">
      <c r="A418" s="23" t="s">
        <v>1487</v>
      </c>
      <c r="B418" s="24" t="s">
        <v>22</v>
      </c>
      <c r="C418" s="25" t="str">
        <f>HYPERLINK("https://www.kts-pro.ru/images/tovar/C0351-03.jpg")</f>
        <v>https://www.kts-pro.ru/images/tovar/C0351-03.jpg</v>
      </c>
      <c r="D418" s="25" t="s">
        <v>1488</v>
      </c>
      <c r="E418" s="28" t="s">
        <v>1489</v>
      </c>
      <c r="F418" s="23" t="s">
        <v>1490</v>
      </c>
      <c r="G418" s="23" t="s">
        <v>23</v>
      </c>
      <c r="H418" s="26">
        <v>100</v>
      </c>
      <c r="I418" s="27" t="s">
        <v>22</v>
      </c>
      <c r="J418" s="28" t="s">
        <v>1491</v>
      </c>
      <c r="K418" s="29">
        <v>20</v>
      </c>
      <c r="L418" s="30">
        <v>97.69</v>
      </c>
      <c r="M418" s="31"/>
      <c r="N418" s="32">
        <v>4040</v>
      </c>
      <c r="O418" s="32">
        <v>250</v>
      </c>
    </row>
    <row r="419" spans="1:15" ht="34.5" customHeight="1" thickBot="1">
      <c r="A419" s="23" t="s">
        <v>1492</v>
      </c>
      <c r="B419" s="24" t="s">
        <v>22</v>
      </c>
      <c r="C419" s="25" t="str">
        <f>HYPERLINK("https://www.kts-pro.ru/images/tovar/C0351-04.jpg")</f>
        <v>https://www.kts-pro.ru/images/tovar/C0351-04.jpg</v>
      </c>
      <c r="D419" s="25" t="s">
        <v>1493</v>
      </c>
      <c r="E419" s="28" t="s">
        <v>1494</v>
      </c>
      <c r="F419" s="23" t="s">
        <v>1495</v>
      </c>
      <c r="G419" s="23" t="s">
        <v>23</v>
      </c>
      <c r="H419" s="26">
        <v>100</v>
      </c>
      <c r="I419" s="27" t="s">
        <v>22</v>
      </c>
      <c r="J419" s="28" t="s">
        <v>1491</v>
      </c>
      <c r="K419" s="29">
        <v>20</v>
      </c>
      <c r="L419" s="30">
        <v>97.69</v>
      </c>
      <c r="M419" s="31"/>
      <c r="N419" s="32">
        <v>3252</v>
      </c>
      <c r="O419" s="32">
        <v>0</v>
      </c>
    </row>
    <row r="420" spans="1:13" ht="34.5" customHeight="1">
      <c r="A420" s="18"/>
      <c r="B420" s="19"/>
      <c r="C420" s="20"/>
      <c r="D420" s="20" t="s">
        <v>1496</v>
      </c>
      <c r="E420" s="46" t="s">
        <v>1497</v>
      </c>
      <c r="F420" s="22"/>
      <c r="G420" s="22"/>
      <c r="H420" s="22"/>
      <c r="I420" s="22"/>
      <c r="J420" s="21"/>
      <c r="K420" s="22"/>
      <c r="L420" s="22"/>
      <c r="M420" s="22"/>
    </row>
    <row r="421" spans="1:15" ht="34.5" customHeight="1">
      <c r="A421" s="23" t="s">
        <v>1498</v>
      </c>
      <c r="B421" s="24" t="s">
        <v>22</v>
      </c>
      <c r="C421" s="25" t="str">
        <f>HYPERLINK("https://www.kts-pro.ru/images/tovar/C0547-06.jpg")</f>
        <v>https://www.kts-pro.ru/images/tovar/C0547-06.jpg</v>
      </c>
      <c r="D421" s="25" t="s">
        <v>1499</v>
      </c>
      <c r="E421" s="28" t="s">
        <v>1500</v>
      </c>
      <c r="F421" s="23" t="s">
        <v>1501</v>
      </c>
      <c r="G421" s="23" t="s">
        <v>23</v>
      </c>
      <c r="H421" s="26">
        <v>90</v>
      </c>
      <c r="I421" s="27" t="s">
        <v>22</v>
      </c>
      <c r="J421" s="28" t="s">
        <v>1502</v>
      </c>
      <c r="K421" s="29">
        <v>20</v>
      </c>
      <c r="L421" s="30">
        <v>122.84</v>
      </c>
      <c r="M421" s="31"/>
      <c r="N421" s="32">
        <v>2518</v>
      </c>
      <c r="O421" s="32">
        <v>90</v>
      </c>
    </row>
    <row r="422" spans="1:15" ht="34.5" customHeight="1" thickBot="1">
      <c r="A422" s="23" t="s">
        <v>1503</v>
      </c>
      <c r="B422" s="24" t="s">
        <v>22</v>
      </c>
      <c r="C422" s="25" t="str">
        <f>HYPERLINK("https://www.kts-pro.ru/images/tovar/C0547-05.jpg")</f>
        <v>https://www.kts-pro.ru/images/tovar/C0547-05.jpg</v>
      </c>
      <c r="D422" s="25" t="s">
        <v>1504</v>
      </c>
      <c r="E422" s="28" t="s">
        <v>1505</v>
      </c>
      <c r="F422" s="23" t="s">
        <v>1506</v>
      </c>
      <c r="G422" s="23" t="s">
        <v>23</v>
      </c>
      <c r="H422" s="26">
        <v>90</v>
      </c>
      <c r="I422" s="27" t="s">
        <v>22</v>
      </c>
      <c r="J422" s="28" t="s">
        <v>1502</v>
      </c>
      <c r="K422" s="29">
        <v>20</v>
      </c>
      <c r="L422" s="30">
        <v>122.84</v>
      </c>
      <c r="M422" s="31"/>
      <c r="N422" s="32">
        <v>346</v>
      </c>
      <c r="O422" s="32">
        <v>0</v>
      </c>
    </row>
    <row r="423" spans="1:13" ht="34.5" customHeight="1">
      <c r="A423" s="18"/>
      <c r="B423" s="19"/>
      <c r="C423" s="20"/>
      <c r="D423" s="20" t="s">
        <v>1507</v>
      </c>
      <c r="E423" s="46" t="s">
        <v>1508</v>
      </c>
      <c r="F423" s="22"/>
      <c r="G423" s="22"/>
      <c r="H423" s="22"/>
      <c r="I423" s="22"/>
      <c r="J423" s="21"/>
      <c r="K423" s="22"/>
      <c r="L423" s="22"/>
      <c r="M423" s="22"/>
    </row>
    <row r="424" spans="1:15" ht="34.5" customHeight="1" thickBot="1">
      <c r="A424" s="23" t="s">
        <v>1509</v>
      </c>
      <c r="B424" s="24" t="s">
        <v>22</v>
      </c>
      <c r="C424" s="25" t="str">
        <f>HYPERLINK("https://www.kts-pro.ru/images/tovar/C2533-05.jpg")</f>
        <v>https://www.kts-pro.ru/images/tovar/C2533-05.jpg</v>
      </c>
      <c r="D424" s="25" t="s">
        <v>1510</v>
      </c>
      <c r="E424" s="28" t="s">
        <v>1511</v>
      </c>
      <c r="F424" s="23" t="s">
        <v>1512</v>
      </c>
      <c r="G424" s="23" t="s">
        <v>565</v>
      </c>
      <c r="H424" s="26">
        <v>200</v>
      </c>
      <c r="I424" s="26">
        <v>50</v>
      </c>
      <c r="J424" s="28" t="s">
        <v>1513</v>
      </c>
      <c r="K424" s="29">
        <v>20</v>
      </c>
      <c r="L424" s="30">
        <v>96.15</v>
      </c>
      <c r="M424" s="31"/>
      <c r="N424" s="32">
        <v>5985</v>
      </c>
      <c r="O424" s="32">
        <v>1050</v>
      </c>
    </row>
    <row r="425" spans="1:13" ht="34.5" customHeight="1">
      <c r="A425" s="18"/>
      <c r="B425" s="19"/>
      <c r="C425" s="20"/>
      <c r="D425" s="20" t="s">
        <v>1514</v>
      </c>
      <c r="E425" s="46" t="s">
        <v>1515</v>
      </c>
      <c r="F425" s="22"/>
      <c r="G425" s="22"/>
      <c r="H425" s="22"/>
      <c r="I425" s="22"/>
      <c r="J425" s="21"/>
      <c r="K425" s="22"/>
      <c r="L425" s="22"/>
      <c r="M425" s="22"/>
    </row>
    <row r="426" spans="1:15" ht="34.5" customHeight="1" thickBot="1">
      <c r="A426" s="23" t="s">
        <v>1516</v>
      </c>
      <c r="B426" s="24" t="s">
        <v>22</v>
      </c>
      <c r="C426" s="25" t="str">
        <f>HYPERLINK("https://www.kts-pro.ru/images/tovar/C3374-03.jpg")</f>
        <v>https://www.kts-pro.ru/images/tovar/C3374-03.jpg</v>
      </c>
      <c r="D426" s="25" t="s">
        <v>1517</v>
      </c>
      <c r="E426" s="28" t="s">
        <v>1518</v>
      </c>
      <c r="F426" s="23" t="s">
        <v>1519</v>
      </c>
      <c r="G426" s="23" t="s">
        <v>565</v>
      </c>
      <c r="H426" s="26">
        <v>200</v>
      </c>
      <c r="I426" s="26">
        <v>50</v>
      </c>
      <c r="J426" s="28" t="s">
        <v>1520</v>
      </c>
      <c r="K426" s="29">
        <v>20</v>
      </c>
      <c r="L426" s="30">
        <v>98.8</v>
      </c>
      <c r="M426" s="31"/>
      <c r="N426" s="32">
        <v>3835</v>
      </c>
      <c r="O426" s="32">
        <v>1250</v>
      </c>
    </row>
    <row r="427" spans="1:13" ht="34.5" customHeight="1">
      <c r="A427" s="18"/>
      <c r="B427" s="19"/>
      <c r="C427" s="20"/>
      <c r="D427" s="20" t="s">
        <v>1521</v>
      </c>
      <c r="E427" s="46" t="s">
        <v>1522</v>
      </c>
      <c r="F427" s="22"/>
      <c r="G427" s="22"/>
      <c r="H427" s="22"/>
      <c r="I427" s="22"/>
      <c r="J427" s="21"/>
      <c r="K427" s="22"/>
      <c r="L427" s="22"/>
      <c r="M427" s="22"/>
    </row>
    <row r="428" spans="1:15" ht="34.5" customHeight="1" thickBot="1">
      <c r="A428" s="23" t="s">
        <v>1523</v>
      </c>
      <c r="B428" s="24" t="s">
        <v>22</v>
      </c>
      <c r="C428" s="25" t="str">
        <f>HYPERLINK("https://www.kts-pro.ru/images/tovar/C3538-01.jpg")</f>
        <v>https://www.kts-pro.ru/images/tovar/C3538-01.jpg</v>
      </c>
      <c r="D428" s="25" t="s">
        <v>1524</v>
      </c>
      <c r="E428" s="28" t="s">
        <v>1525</v>
      </c>
      <c r="F428" s="23" t="s">
        <v>1526</v>
      </c>
      <c r="G428" s="23" t="s">
        <v>565</v>
      </c>
      <c r="H428" s="26">
        <v>200</v>
      </c>
      <c r="I428" s="26">
        <v>50</v>
      </c>
      <c r="J428" s="28" t="s">
        <v>1527</v>
      </c>
      <c r="K428" s="29">
        <v>20</v>
      </c>
      <c r="L428" s="30">
        <v>142.04</v>
      </c>
      <c r="M428" s="31"/>
      <c r="N428" s="32">
        <v>5231</v>
      </c>
      <c r="O428" s="32">
        <v>1178</v>
      </c>
    </row>
    <row r="429" spans="1:15" ht="34.5" customHeight="1" thickBot="1">
      <c r="A429" s="13"/>
      <c r="B429" s="14"/>
      <c r="C429" s="15"/>
      <c r="D429" s="15" t="s">
        <v>336</v>
      </c>
      <c r="E429" s="45" t="s">
        <v>1528</v>
      </c>
      <c r="F429" s="17"/>
      <c r="G429" s="17"/>
      <c r="H429" s="17"/>
      <c r="I429" s="17"/>
      <c r="J429" s="16"/>
      <c r="K429" s="17"/>
      <c r="L429" s="17"/>
      <c r="M429" s="17"/>
      <c r="N429" s="17"/>
      <c r="O429" s="17"/>
    </row>
    <row r="430" spans="1:15" ht="34.5" customHeight="1" thickBot="1">
      <c r="A430" s="13"/>
      <c r="B430" s="14"/>
      <c r="C430" s="15"/>
      <c r="D430" s="15" t="s">
        <v>336</v>
      </c>
      <c r="E430" s="45" t="s">
        <v>1529</v>
      </c>
      <c r="F430" s="17"/>
      <c r="G430" s="17"/>
      <c r="H430" s="17"/>
      <c r="I430" s="17"/>
      <c r="J430" s="16"/>
      <c r="K430" s="17"/>
      <c r="L430" s="17"/>
      <c r="M430" s="17"/>
      <c r="N430" s="17"/>
      <c r="O430" s="17"/>
    </row>
    <row r="431" spans="1:13" ht="34.5" customHeight="1">
      <c r="A431" s="18"/>
      <c r="B431" s="19"/>
      <c r="C431" s="20"/>
      <c r="D431" s="20" t="s">
        <v>1530</v>
      </c>
      <c r="E431" s="46" t="s">
        <v>1531</v>
      </c>
      <c r="F431" s="22"/>
      <c r="G431" s="22"/>
      <c r="H431" s="22"/>
      <c r="I431" s="22"/>
      <c r="J431" s="21"/>
      <c r="K431" s="22"/>
      <c r="L431" s="22"/>
      <c r="M431" s="22"/>
    </row>
    <row r="432" spans="1:15" ht="34.5" customHeight="1" thickBot="1">
      <c r="A432" s="23" t="s">
        <v>1532</v>
      </c>
      <c r="B432" s="24" t="s">
        <v>22</v>
      </c>
      <c r="C432" s="25" t="str">
        <f>HYPERLINK("https://www.kts-pro.ru/images/tovar/C1293.jpg")</f>
        <v>https://www.kts-pro.ru/images/tovar/C1293.jpg</v>
      </c>
      <c r="D432" s="25" t="s">
        <v>1530</v>
      </c>
      <c r="E432" s="28" t="s">
        <v>1533</v>
      </c>
      <c r="F432" s="23" t="s">
        <v>1534</v>
      </c>
      <c r="G432" s="23" t="s">
        <v>23</v>
      </c>
      <c r="H432" s="26">
        <v>60</v>
      </c>
      <c r="I432" s="27" t="s">
        <v>22</v>
      </c>
      <c r="J432" s="28" t="s">
        <v>1535</v>
      </c>
      <c r="K432" s="29">
        <v>20</v>
      </c>
      <c r="L432" s="30">
        <v>92.14</v>
      </c>
      <c r="M432" s="31"/>
      <c r="N432" s="32">
        <v>1543</v>
      </c>
      <c r="O432" s="32">
        <v>0</v>
      </c>
    </row>
    <row r="433" spans="1:13" ht="34.5" customHeight="1">
      <c r="A433" s="18"/>
      <c r="B433" s="19"/>
      <c r="C433" s="20"/>
      <c r="D433" s="20" t="s">
        <v>1536</v>
      </c>
      <c r="E433" s="46" t="s">
        <v>1537</v>
      </c>
      <c r="F433" s="22"/>
      <c r="G433" s="22"/>
      <c r="H433" s="22"/>
      <c r="I433" s="22"/>
      <c r="J433" s="21"/>
      <c r="K433" s="22"/>
      <c r="L433" s="22"/>
      <c r="M433" s="22"/>
    </row>
    <row r="434" spans="1:15" ht="34.5" customHeight="1" thickBot="1">
      <c r="A434" s="23" t="s">
        <v>1538</v>
      </c>
      <c r="B434" s="24" t="s">
        <v>22</v>
      </c>
      <c r="C434" s="25" t="str">
        <f>HYPERLINK("https://www.kts-pro.ru/images/tovar/C1604-00.jpg")</f>
        <v>https://www.kts-pro.ru/images/tovar/C1604-00.jpg</v>
      </c>
      <c r="D434" s="25" t="s">
        <v>1536</v>
      </c>
      <c r="E434" s="28" t="s">
        <v>1539</v>
      </c>
      <c r="F434" s="23" t="s">
        <v>1540</v>
      </c>
      <c r="G434" s="23" t="s">
        <v>23</v>
      </c>
      <c r="H434" s="26">
        <v>24</v>
      </c>
      <c r="I434" s="27" t="s">
        <v>22</v>
      </c>
      <c r="J434" s="28" t="s">
        <v>1541</v>
      </c>
      <c r="K434" s="29">
        <v>20</v>
      </c>
      <c r="L434" s="30">
        <v>138.7</v>
      </c>
      <c r="M434" s="31"/>
      <c r="N434" s="32">
        <v>8039</v>
      </c>
      <c r="O434" s="32">
        <v>264</v>
      </c>
    </row>
    <row r="435" spans="1:15" ht="34.5" customHeight="1" thickBot="1">
      <c r="A435" s="13"/>
      <c r="B435" s="14"/>
      <c r="C435" s="15"/>
      <c r="D435" s="15" t="s">
        <v>336</v>
      </c>
      <c r="E435" s="45" t="s">
        <v>1542</v>
      </c>
      <c r="F435" s="17"/>
      <c r="G435" s="17"/>
      <c r="H435" s="17"/>
      <c r="I435" s="17"/>
      <c r="J435" s="16"/>
      <c r="K435" s="17"/>
      <c r="L435" s="17"/>
      <c r="M435" s="17"/>
      <c r="N435" s="17"/>
      <c r="O435" s="17"/>
    </row>
    <row r="436" spans="1:13" ht="34.5" customHeight="1">
      <c r="A436" s="18"/>
      <c r="B436" s="19"/>
      <c r="C436" s="20"/>
      <c r="D436" s="20" t="s">
        <v>1543</v>
      </c>
      <c r="E436" s="46" t="s">
        <v>1544</v>
      </c>
      <c r="F436" s="22"/>
      <c r="G436" s="22"/>
      <c r="H436" s="22"/>
      <c r="I436" s="22"/>
      <c r="J436" s="21"/>
      <c r="K436" s="22"/>
      <c r="L436" s="22"/>
      <c r="M436" s="22"/>
    </row>
    <row r="437" spans="1:15" ht="34.5" customHeight="1" thickBot="1">
      <c r="A437" s="23" t="s">
        <v>1546</v>
      </c>
      <c r="B437" s="24" t="s">
        <v>22</v>
      </c>
      <c r="C437" s="25" t="str">
        <f>HYPERLINK("https://www.kts-pro.ru/images/tovar/C0837-28.jpg")</f>
        <v>https://www.kts-pro.ru/images/tovar/C0837-28.jpg</v>
      </c>
      <c r="D437" s="25" t="s">
        <v>1547</v>
      </c>
      <c r="E437" s="28" t="s">
        <v>1548</v>
      </c>
      <c r="F437" s="23" t="s">
        <v>1549</v>
      </c>
      <c r="G437" s="23" t="s">
        <v>23</v>
      </c>
      <c r="H437" s="26">
        <v>40</v>
      </c>
      <c r="I437" s="27" t="s">
        <v>22</v>
      </c>
      <c r="J437" s="28" t="s">
        <v>1545</v>
      </c>
      <c r="K437" s="29">
        <v>20</v>
      </c>
      <c r="L437" s="30">
        <v>42.21</v>
      </c>
      <c r="M437" s="31"/>
      <c r="N437" s="32">
        <v>1145</v>
      </c>
      <c r="O437" s="32">
        <v>720</v>
      </c>
    </row>
    <row r="438" spans="1:13" ht="34.5" customHeight="1">
      <c r="A438" s="18"/>
      <c r="B438" s="19"/>
      <c r="C438" s="20"/>
      <c r="D438" s="20" t="s">
        <v>1550</v>
      </c>
      <c r="E438" s="46" t="s">
        <v>1551</v>
      </c>
      <c r="F438" s="22"/>
      <c r="G438" s="22"/>
      <c r="H438" s="22"/>
      <c r="I438" s="22"/>
      <c r="J438" s="21"/>
      <c r="K438" s="22"/>
      <c r="L438" s="22"/>
      <c r="M438" s="22"/>
    </row>
    <row r="439" spans="1:15" ht="34.5" customHeight="1" thickBot="1">
      <c r="A439" s="23" t="s">
        <v>1552</v>
      </c>
      <c r="B439" s="24" t="s">
        <v>22</v>
      </c>
      <c r="C439" s="25" t="str">
        <f>HYPERLINK("https://www.kts-pro.ru/images/tovar/C0832-18.jpg")</f>
        <v>https://www.kts-pro.ru/images/tovar/C0832-18.jpg</v>
      </c>
      <c r="D439" s="25" t="s">
        <v>1553</v>
      </c>
      <c r="E439" s="28" t="s">
        <v>1554</v>
      </c>
      <c r="F439" s="23" t="s">
        <v>1555</v>
      </c>
      <c r="G439" s="23" t="s">
        <v>23</v>
      </c>
      <c r="H439" s="26">
        <v>80</v>
      </c>
      <c r="I439" s="27" t="s">
        <v>22</v>
      </c>
      <c r="J439" s="28" t="s">
        <v>1556</v>
      </c>
      <c r="K439" s="29">
        <v>20</v>
      </c>
      <c r="L439" s="30">
        <v>22.97</v>
      </c>
      <c r="M439" s="31"/>
      <c r="N439" s="32">
        <v>3056</v>
      </c>
      <c r="O439" s="32">
        <v>0</v>
      </c>
    </row>
    <row r="440" spans="1:13" ht="34.5" customHeight="1">
      <c r="A440" s="18"/>
      <c r="B440" s="19"/>
      <c r="C440" s="20"/>
      <c r="D440" s="20" t="s">
        <v>1557</v>
      </c>
      <c r="E440" s="46" t="s">
        <v>1558</v>
      </c>
      <c r="F440" s="22"/>
      <c r="G440" s="22"/>
      <c r="H440" s="22"/>
      <c r="I440" s="22"/>
      <c r="J440" s="21"/>
      <c r="K440" s="22"/>
      <c r="L440" s="22"/>
      <c r="M440" s="22"/>
    </row>
    <row r="441" spans="1:15" ht="34.5" customHeight="1">
      <c r="A441" s="23" t="s">
        <v>1560</v>
      </c>
      <c r="B441" s="24" t="s">
        <v>22</v>
      </c>
      <c r="C441" s="25" t="str">
        <f>HYPERLINK("https://www.kts-pro.ru/images/tovar/C4283-06.jpg")</f>
        <v>https://www.kts-pro.ru/images/tovar/C4283-06.jpg</v>
      </c>
      <c r="D441" s="25" t="s">
        <v>1561</v>
      </c>
      <c r="E441" s="28" t="s">
        <v>1562</v>
      </c>
      <c r="F441" s="23" t="s">
        <v>1563</v>
      </c>
      <c r="G441" s="23" t="s">
        <v>23</v>
      </c>
      <c r="H441" s="26">
        <v>40</v>
      </c>
      <c r="I441" s="27" t="s">
        <v>22</v>
      </c>
      <c r="J441" s="28" t="s">
        <v>1559</v>
      </c>
      <c r="K441" s="29">
        <v>20</v>
      </c>
      <c r="L441" s="30">
        <v>146.95</v>
      </c>
      <c r="M441" s="31"/>
      <c r="N441" s="32">
        <v>1913</v>
      </c>
      <c r="O441" s="32">
        <v>0</v>
      </c>
    </row>
    <row r="442" spans="1:15" ht="34.5" customHeight="1" thickBot="1">
      <c r="A442" s="23" t="s">
        <v>1564</v>
      </c>
      <c r="B442" s="24" t="s">
        <v>22</v>
      </c>
      <c r="C442" s="25" t="str">
        <f>HYPERLINK("https://www.kts-pro.ru/images/tovar/C4283-08.jpg")</f>
        <v>https://www.kts-pro.ru/images/tovar/C4283-08.jpg</v>
      </c>
      <c r="D442" s="25" t="s">
        <v>1565</v>
      </c>
      <c r="E442" s="28" t="s">
        <v>1566</v>
      </c>
      <c r="F442" s="23" t="s">
        <v>1567</v>
      </c>
      <c r="G442" s="23" t="s">
        <v>23</v>
      </c>
      <c r="H442" s="26">
        <v>40</v>
      </c>
      <c r="I442" s="27" t="s">
        <v>22</v>
      </c>
      <c r="J442" s="28" t="s">
        <v>1559</v>
      </c>
      <c r="K442" s="29">
        <v>20</v>
      </c>
      <c r="L442" s="30">
        <v>146.95</v>
      </c>
      <c r="M442" s="31"/>
      <c r="N442" s="32">
        <v>1913</v>
      </c>
      <c r="O442" s="32">
        <v>0</v>
      </c>
    </row>
    <row r="443" spans="1:13" ht="34.5" customHeight="1">
      <c r="A443" s="18"/>
      <c r="B443" s="19"/>
      <c r="C443" s="20"/>
      <c r="D443" s="20" t="s">
        <v>1568</v>
      </c>
      <c r="E443" s="46" t="s">
        <v>1569</v>
      </c>
      <c r="F443" s="22"/>
      <c r="G443" s="22"/>
      <c r="H443" s="22"/>
      <c r="I443" s="22"/>
      <c r="J443" s="21"/>
      <c r="K443" s="22"/>
      <c r="L443" s="22"/>
      <c r="M443" s="22"/>
    </row>
    <row r="444" spans="1:15" ht="34.5" customHeight="1">
      <c r="A444" s="23" t="s">
        <v>1570</v>
      </c>
      <c r="B444" s="24" t="s">
        <v>22</v>
      </c>
      <c r="C444" s="25" t="str">
        <f>HYPERLINK("https://www.kts-pro.ru/images/tovar/C3629-03.jpg")</f>
        <v>https://www.kts-pro.ru/images/tovar/C3629-03.jpg</v>
      </c>
      <c r="D444" s="25" t="s">
        <v>1571</v>
      </c>
      <c r="E444" s="28" t="s">
        <v>1572</v>
      </c>
      <c r="F444" s="23" t="s">
        <v>1573</v>
      </c>
      <c r="G444" s="23" t="s">
        <v>23</v>
      </c>
      <c r="H444" s="26">
        <v>32</v>
      </c>
      <c r="I444" s="27" t="s">
        <v>22</v>
      </c>
      <c r="J444" s="28" t="s">
        <v>1574</v>
      </c>
      <c r="K444" s="29">
        <v>20</v>
      </c>
      <c r="L444" s="30">
        <v>83.13</v>
      </c>
      <c r="M444" s="31"/>
      <c r="N444" s="32">
        <v>2666</v>
      </c>
      <c r="O444" s="32">
        <v>0</v>
      </c>
    </row>
    <row r="445" spans="1:15" ht="34.5" customHeight="1">
      <c r="A445" s="23" t="s">
        <v>1575</v>
      </c>
      <c r="B445" s="24" t="s">
        <v>22</v>
      </c>
      <c r="C445" s="25" t="str">
        <f>HYPERLINK("https://www.kts-pro.ru/images/tovar/C3629-04.jpg")</f>
        <v>https://www.kts-pro.ru/images/tovar/C3629-04.jpg</v>
      </c>
      <c r="D445" s="25" t="s">
        <v>1576</v>
      </c>
      <c r="E445" s="28" t="s">
        <v>1577</v>
      </c>
      <c r="F445" s="23" t="s">
        <v>1578</v>
      </c>
      <c r="G445" s="23" t="s">
        <v>23</v>
      </c>
      <c r="H445" s="26">
        <v>32</v>
      </c>
      <c r="I445" s="27" t="s">
        <v>22</v>
      </c>
      <c r="J445" s="28" t="s">
        <v>1574</v>
      </c>
      <c r="K445" s="29">
        <v>20</v>
      </c>
      <c r="L445" s="30">
        <v>83.13</v>
      </c>
      <c r="M445" s="31"/>
      <c r="N445" s="32">
        <v>1721</v>
      </c>
      <c r="O445" s="32">
        <v>0</v>
      </c>
    </row>
    <row r="446" spans="1:15" ht="34.5" customHeight="1">
      <c r="A446" s="23" t="s">
        <v>1579</v>
      </c>
      <c r="B446" s="24" t="s">
        <v>22</v>
      </c>
      <c r="C446" s="25" t="str">
        <f>HYPERLINK("https://www.kts-pro.ru/images/tovar/C3629-02.jpg")</f>
        <v>https://www.kts-pro.ru/images/tovar/C3629-02.jpg</v>
      </c>
      <c r="D446" s="25" t="s">
        <v>1580</v>
      </c>
      <c r="E446" s="28" t="s">
        <v>1581</v>
      </c>
      <c r="F446" s="23" t="s">
        <v>1582</v>
      </c>
      <c r="G446" s="23" t="s">
        <v>23</v>
      </c>
      <c r="H446" s="26">
        <v>32</v>
      </c>
      <c r="I446" s="27" t="s">
        <v>22</v>
      </c>
      <c r="J446" s="28" t="s">
        <v>1574</v>
      </c>
      <c r="K446" s="29">
        <v>20</v>
      </c>
      <c r="L446" s="30">
        <v>83.13</v>
      </c>
      <c r="M446" s="31"/>
      <c r="N446" s="32">
        <v>1386</v>
      </c>
      <c r="O446" s="32">
        <v>0</v>
      </c>
    </row>
    <row r="447" spans="1:15" ht="34.5" customHeight="1" thickBot="1">
      <c r="A447" s="23" t="s">
        <v>1583</v>
      </c>
      <c r="B447" s="24" t="s">
        <v>22</v>
      </c>
      <c r="C447" s="25" t="str">
        <f>HYPERLINK("https://www.kts-pro.ru/images/tovar/C3629-01.jpg")</f>
        <v>https://www.kts-pro.ru/images/tovar/C3629-01.jpg</v>
      </c>
      <c r="D447" s="25" t="s">
        <v>1584</v>
      </c>
      <c r="E447" s="28" t="s">
        <v>1585</v>
      </c>
      <c r="F447" s="23" t="s">
        <v>1586</v>
      </c>
      <c r="G447" s="23" t="s">
        <v>23</v>
      </c>
      <c r="H447" s="26">
        <v>32</v>
      </c>
      <c r="I447" s="27" t="s">
        <v>22</v>
      </c>
      <c r="J447" s="28" t="s">
        <v>1574</v>
      </c>
      <c r="K447" s="29">
        <v>20</v>
      </c>
      <c r="L447" s="30">
        <v>83.13</v>
      </c>
      <c r="M447" s="31"/>
      <c r="N447" s="32">
        <v>2026</v>
      </c>
      <c r="O447" s="32">
        <v>0</v>
      </c>
    </row>
    <row r="448" spans="1:13" ht="34.5" customHeight="1">
      <c r="A448" s="18"/>
      <c r="B448" s="19"/>
      <c r="C448" s="20"/>
      <c r="D448" s="20" t="s">
        <v>1587</v>
      </c>
      <c r="E448" s="46" t="s">
        <v>1588</v>
      </c>
      <c r="F448" s="22"/>
      <c r="G448" s="22"/>
      <c r="H448" s="22"/>
      <c r="I448" s="22"/>
      <c r="J448" s="21"/>
      <c r="K448" s="22"/>
      <c r="L448" s="22"/>
      <c r="M448" s="22"/>
    </row>
    <row r="449" spans="1:15" ht="34.5" customHeight="1">
      <c r="A449" s="23" t="s">
        <v>1590</v>
      </c>
      <c r="B449" s="24" t="s">
        <v>22</v>
      </c>
      <c r="C449" s="25" t="str">
        <f>HYPERLINK("https://www.kts-pro.ru/images/tovar/C7416-01.jpg")</f>
        <v>https://www.kts-pro.ru/images/tovar/C7416-01.jpg</v>
      </c>
      <c r="D449" s="25" t="s">
        <v>1591</v>
      </c>
      <c r="E449" s="28" t="s">
        <v>1592</v>
      </c>
      <c r="F449" s="23" t="s">
        <v>1593</v>
      </c>
      <c r="G449" s="23" t="s">
        <v>23</v>
      </c>
      <c r="H449" s="26">
        <v>40</v>
      </c>
      <c r="I449" s="27" t="s">
        <v>22</v>
      </c>
      <c r="J449" s="28" t="s">
        <v>1589</v>
      </c>
      <c r="K449" s="29">
        <v>20</v>
      </c>
      <c r="L449" s="30">
        <v>128.29</v>
      </c>
      <c r="M449" s="31"/>
      <c r="N449" s="32">
        <v>1071</v>
      </c>
      <c r="O449" s="32">
        <v>0</v>
      </c>
    </row>
    <row r="450" spans="1:15" ht="34.5" customHeight="1" thickBot="1">
      <c r="A450" s="23" t="s">
        <v>1594</v>
      </c>
      <c r="B450" s="24" t="s">
        <v>22</v>
      </c>
      <c r="C450" s="25" t="str">
        <f>HYPERLINK("https://www.kts-pro.ru/images/tovar/C7416-02.jpg")</f>
        <v>https://www.kts-pro.ru/images/tovar/C7416-02.jpg</v>
      </c>
      <c r="D450" s="25" t="s">
        <v>1595</v>
      </c>
      <c r="E450" s="28" t="s">
        <v>1596</v>
      </c>
      <c r="F450" s="23" t="s">
        <v>1597</v>
      </c>
      <c r="G450" s="23" t="s">
        <v>23</v>
      </c>
      <c r="H450" s="26">
        <v>40</v>
      </c>
      <c r="I450" s="27" t="s">
        <v>22</v>
      </c>
      <c r="J450" s="28" t="s">
        <v>1589</v>
      </c>
      <c r="K450" s="29">
        <v>20</v>
      </c>
      <c r="L450" s="30">
        <v>128.29</v>
      </c>
      <c r="M450" s="31"/>
      <c r="N450" s="32">
        <v>429</v>
      </c>
      <c r="O450" s="32">
        <v>0</v>
      </c>
    </row>
    <row r="451" spans="1:13" ht="34.5" customHeight="1">
      <c r="A451" s="18"/>
      <c r="B451" s="19"/>
      <c r="C451" s="20"/>
      <c r="D451" s="20" t="s">
        <v>1598</v>
      </c>
      <c r="E451" s="46" t="s">
        <v>1599</v>
      </c>
      <c r="F451" s="22"/>
      <c r="G451" s="22"/>
      <c r="H451" s="22"/>
      <c r="I451" s="22"/>
      <c r="J451" s="21"/>
      <c r="K451" s="22"/>
      <c r="L451" s="22"/>
      <c r="M451" s="22"/>
    </row>
    <row r="452" spans="1:15" ht="34.5" customHeight="1">
      <c r="A452" s="23" t="s">
        <v>1600</v>
      </c>
      <c r="B452" s="24" t="s">
        <v>22</v>
      </c>
      <c r="C452" s="25" t="str">
        <f>HYPERLINK("https://www.kts-pro.ru/images/tovar/C7460-04.jpg")</f>
        <v>https://www.kts-pro.ru/images/tovar/C7460-04.jpg</v>
      </c>
      <c r="D452" s="25" t="s">
        <v>1601</v>
      </c>
      <c r="E452" s="28" t="s">
        <v>1602</v>
      </c>
      <c r="F452" s="23" t="s">
        <v>1603</v>
      </c>
      <c r="G452" s="23" t="s">
        <v>23</v>
      </c>
      <c r="H452" s="26">
        <v>48</v>
      </c>
      <c r="I452" s="27" t="s">
        <v>22</v>
      </c>
      <c r="J452" s="28" t="s">
        <v>1604</v>
      </c>
      <c r="K452" s="29">
        <v>20</v>
      </c>
      <c r="L452" s="30">
        <v>82.75</v>
      </c>
      <c r="M452" s="31"/>
      <c r="N452" s="32">
        <v>2565</v>
      </c>
      <c r="O452" s="32">
        <v>0</v>
      </c>
    </row>
    <row r="453" spans="1:15" ht="34.5" customHeight="1">
      <c r="A453" s="23" t="s">
        <v>1605</v>
      </c>
      <c r="B453" s="24" t="s">
        <v>22</v>
      </c>
      <c r="C453" s="25" t="str">
        <f>HYPERLINK("https://www.kts-pro.ru/images/tovar/C7460-03.jpg")</f>
        <v>https://www.kts-pro.ru/images/tovar/C7460-03.jpg</v>
      </c>
      <c r="D453" s="25" t="s">
        <v>1606</v>
      </c>
      <c r="E453" s="28" t="s">
        <v>1607</v>
      </c>
      <c r="F453" s="23" t="s">
        <v>1608</v>
      </c>
      <c r="G453" s="23" t="s">
        <v>23</v>
      </c>
      <c r="H453" s="26">
        <v>48</v>
      </c>
      <c r="I453" s="27" t="s">
        <v>22</v>
      </c>
      <c r="J453" s="28" t="s">
        <v>1604</v>
      </c>
      <c r="K453" s="29">
        <v>20</v>
      </c>
      <c r="L453" s="30">
        <v>82.75</v>
      </c>
      <c r="M453" s="31"/>
      <c r="N453" s="32">
        <v>2712</v>
      </c>
      <c r="O453" s="32">
        <v>0</v>
      </c>
    </row>
    <row r="454" spans="1:15" ht="34.5" customHeight="1" thickBot="1">
      <c r="A454" s="23" t="s">
        <v>1609</v>
      </c>
      <c r="B454" s="24" t="s">
        <v>22</v>
      </c>
      <c r="C454" s="25" t="str">
        <f>HYPERLINK("https://www.kts-pro.ru/images/tovar/C7460-01.jpg")</f>
        <v>https://www.kts-pro.ru/images/tovar/C7460-01.jpg</v>
      </c>
      <c r="D454" s="25" t="s">
        <v>1610</v>
      </c>
      <c r="E454" s="28" t="s">
        <v>1611</v>
      </c>
      <c r="F454" s="23" t="s">
        <v>1612</v>
      </c>
      <c r="G454" s="23" t="s">
        <v>23</v>
      </c>
      <c r="H454" s="26">
        <v>48</v>
      </c>
      <c r="I454" s="27" t="s">
        <v>22</v>
      </c>
      <c r="J454" s="28" t="s">
        <v>1604</v>
      </c>
      <c r="K454" s="29">
        <v>20</v>
      </c>
      <c r="L454" s="30">
        <v>82.75</v>
      </c>
      <c r="M454" s="31"/>
      <c r="N454" s="32">
        <v>3003</v>
      </c>
      <c r="O454" s="32">
        <v>0</v>
      </c>
    </row>
    <row r="455" spans="1:15" ht="34.5" customHeight="1" thickBot="1">
      <c r="A455" s="13"/>
      <c r="B455" s="14"/>
      <c r="C455" s="15"/>
      <c r="D455" s="15" t="s">
        <v>336</v>
      </c>
      <c r="E455" s="45" t="s">
        <v>1613</v>
      </c>
      <c r="F455" s="17"/>
      <c r="G455" s="17"/>
      <c r="H455" s="17"/>
      <c r="I455" s="17"/>
      <c r="J455" s="16"/>
      <c r="K455" s="17"/>
      <c r="L455" s="17"/>
      <c r="M455" s="17"/>
      <c r="N455" s="17"/>
      <c r="O455" s="17"/>
    </row>
    <row r="456" spans="1:13" ht="34.5" customHeight="1">
      <c r="A456" s="18"/>
      <c r="B456" s="19"/>
      <c r="C456" s="20"/>
      <c r="D456" s="20" t="s">
        <v>1614</v>
      </c>
      <c r="E456" s="46" t="s">
        <v>1615</v>
      </c>
      <c r="F456" s="22"/>
      <c r="G456" s="22"/>
      <c r="H456" s="22"/>
      <c r="I456" s="22"/>
      <c r="J456" s="21"/>
      <c r="K456" s="22"/>
      <c r="L456" s="22"/>
      <c r="M456" s="22"/>
    </row>
    <row r="457" spans="1:15" ht="34.5" customHeight="1">
      <c r="A457" s="23" t="s">
        <v>1616</v>
      </c>
      <c r="B457" s="24" t="s">
        <v>22</v>
      </c>
      <c r="C457" s="25" t="str">
        <f>HYPERLINK("https://www.kts-pro.ru/images/tovar/C0066-18.jpg")</f>
        <v>https://www.kts-pro.ru/images/tovar/C0066-18.jpg</v>
      </c>
      <c r="D457" s="25" t="s">
        <v>1617</v>
      </c>
      <c r="E457" s="28" t="s">
        <v>1618</v>
      </c>
      <c r="F457" s="23" t="s">
        <v>1619</v>
      </c>
      <c r="G457" s="23" t="s">
        <v>23</v>
      </c>
      <c r="H457" s="26">
        <v>60</v>
      </c>
      <c r="I457" s="27" t="s">
        <v>22</v>
      </c>
      <c r="J457" s="28" t="s">
        <v>1620</v>
      </c>
      <c r="K457" s="29">
        <v>20</v>
      </c>
      <c r="L457" s="30">
        <v>42.09</v>
      </c>
      <c r="M457" s="31"/>
      <c r="N457" s="32">
        <v>4241</v>
      </c>
      <c r="O457" s="32">
        <v>540</v>
      </c>
    </row>
    <row r="458" spans="1:15" ht="34.5" customHeight="1">
      <c r="A458" s="23" t="s">
        <v>1621</v>
      </c>
      <c r="B458" s="24" t="s">
        <v>22</v>
      </c>
      <c r="C458" s="25" t="str">
        <f>HYPERLINK("https://www.kts-pro.ru/images/tovar/C0066-17.jpg")</f>
        <v>https://www.kts-pro.ru/images/tovar/C0066-17.jpg</v>
      </c>
      <c r="D458" s="25" t="s">
        <v>1622</v>
      </c>
      <c r="E458" s="28" t="s">
        <v>1623</v>
      </c>
      <c r="F458" s="23" t="s">
        <v>1624</v>
      </c>
      <c r="G458" s="23" t="s">
        <v>23</v>
      </c>
      <c r="H458" s="26">
        <v>60</v>
      </c>
      <c r="I458" s="27" t="s">
        <v>22</v>
      </c>
      <c r="J458" s="28" t="s">
        <v>1620</v>
      </c>
      <c r="K458" s="29">
        <v>20</v>
      </c>
      <c r="L458" s="30">
        <v>42.09</v>
      </c>
      <c r="M458" s="31"/>
      <c r="N458" s="32">
        <v>2351</v>
      </c>
      <c r="O458" s="32">
        <v>540</v>
      </c>
    </row>
    <row r="459" spans="1:15" ht="34.5" customHeight="1" thickBot="1">
      <c r="A459" s="23" t="s">
        <v>1625</v>
      </c>
      <c r="B459" s="24" t="s">
        <v>22</v>
      </c>
      <c r="C459" s="25" t="str">
        <f>HYPERLINK("https://www.kts-pro.ru/images/tovar/C0066-19.jpg")</f>
        <v>https://www.kts-pro.ru/images/tovar/C0066-19.jpg</v>
      </c>
      <c r="D459" s="25" t="s">
        <v>1626</v>
      </c>
      <c r="E459" s="28" t="s">
        <v>1627</v>
      </c>
      <c r="F459" s="23" t="s">
        <v>1628</v>
      </c>
      <c r="G459" s="23" t="s">
        <v>23</v>
      </c>
      <c r="H459" s="26">
        <v>60</v>
      </c>
      <c r="I459" s="27" t="s">
        <v>22</v>
      </c>
      <c r="J459" s="28" t="s">
        <v>1620</v>
      </c>
      <c r="K459" s="29">
        <v>20</v>
      </c>
      <c r="L459" s="30">
        <v>42.09</v>
      </c>
      <c r="M459" s="31"/>
      <c r="N459" s="32">
        <v>4164</v>
      </c>
      <c r="O459" s="32">
        <v>540</v>
      </c>
    </row>
    <row r="460" spans="1:13" ht="34.5" customHeight="1">
      <c r="A460" s="18"/>
      <c r="B460" s="19"/>
      <c r="C460" s="20"/>
      <c r="D460" s="20" t="s">
        <v>1629</v>
      </c>
      <c r="E460" s="46" t="s">
        <v>1630</v>
      </c>
      <c r="F460" s="22"/>
      <c r="G460" s="22"/>
      <c r="H460" s="22"/>
      <c r="I460" s="22"/>
      <c r="J460" s="21"/>
      <c r="K460" s="22"/>
      <c r="L460" s="22"/>
      <c r="M460" s="22"/>
    </row>
    <row r="461" spans="1:15" ht="34.5" customHeight="1">
      <c r="A461" s="23" t="s">
        <v>1631</v>
      </c>
      <c r="B461" s="24" t="s">
        <v>22</v>
      </c>
      <c r="C461" s="25" t="str">
        <f>HYPERLINK("https://www.kts-pro.ru/images/tovar/C7457-02.jpg")</f>
        <v>https://www.kts-pro.ru/images/tovar/C7457-02.jpg</v>
      </c>
      <c r="D461" s="25" t="s">
        <v>1632</v>
      </c>
      <c r="E461" s="28" t="s">
        <v>1633</v>
      </c>
      <c r="F461" s="23" t="s">
        <v>1634</v>
      </c>
      <c r="G461" s="23" t="s">
        <v>23</v>
      </c>
      <c r="H461" s="26">
        <v>80</v>
      </c>
      <c r="I461" s="27" t="s">
        <v>22</v>
      </c>
      <c r="J461" s="28" t="s">
        <v>1635</v>
      </c>
      <c r="K461" s="29">
        <v>20</v>
      </c>
      <c r="L461" s="30">
        <v>30.03</v>
      </c>
      <c r="M461" s="31"/>
      <c r="N461" s="32">
        <v>5576</v>
      </c>
      <c r="O461" s="32">
        <v>0</v>
      </c>
    </row>
    <row r="462" spans="1:15" ht="34.5" customHeight="1" thickBot="1">
      <c r="A462" s="23" t="s">
        <v>1636</v>
      </c>
      <c r="B462" s="24" t="s">
        <v>22</v>
      </c>
      <c r="C462" s="25" t="str">
        <f>HYPERLINK("https://www.kts-pro.ru/images/tovar/C7457-04.jpg")</f>
        <v>https://www.kts-pro.ru/images/tovar/C7457-04.jpg</v>
      </c>
      <c r="D462" s="25" t="s">
        <v>1637</v>
      </c>
      <c r="E462" s="28" t="s">
        <v>1638</v>
      </c>
      <c r="F462" s="23" t="s">
        <v>1639</v>
      </c>
      <c r="G462" s="23" t="s">
        <v>23</v>
      </c>
      <c r="H462" s="26">
        <v>80</v>
      </c>
      <c r="I462" s="27" t="s">
        <v>22</v>
      </c>
      <c r="J462" s="28" t="s">
        <v>1635</v>
      </c>
      <c r="K462" s="29">
        <v>20</v>
      </c>
      <c r="L462" s="30">
        <v>30.03</v>
      </c>
      <c r="M462" s="31"/>
      <c r="N462" s="32">
        <v>5308</v>
      </c>
      <c r="O462" s="32">
        <v>0</v>
      </c>
    </row>
    <row r="463" spans="1:15" ht="34.5" customHeight="1" thickBot="1">
      <c r="A463" s="13"/>
      <c r="B463" s="14"/>
      <c r="C463" s="15"/>
      <c r="D463" s="15" t="s">
        <v>336</v>
      </c>
      <c r="E463" s="45" t="s">
        <v>1640</v>
      </c>
      <c r="F463" s="17"/>
      <c r="G463" s="17"/>
      <c r="H463" s="17"/>
      <c r="I463" s="17"/>
      <c r="J463" s="16"/>
      <c r="K463" s="17"/>
      <c r="L463" s="17"/>
      <c r="M463" s="17"/>
      <c r="N463" s="17"/>
      <c r="O463" s="17"/>
    </row>
    <row r="464" spans="1:13" ht="34.5" customHeight="1">
      <c r="A464" s="18"/>
      <c r="B464" s="19"/>
      <c r="C464" s="20"/>
      <c r="D464" s="20" t="s">
        <v>1641</v>
      </c>
      <c r="E464" s="46" t="s">
        <v>1642</v>
      </c>
      <c r="F464" s="22"/>
      <c r="G464" s="22"/>
      <c r="H464" s="22"/>
      <c r="I464" s="22"/>
      <c r="J464" s="21"/>
      <c r="K464" s="22"/>
      <c r="L464" s="22"/>
      <c r="M464" s="22"/>
    </row>
    <row r="465" spans="1:15" ht="34.5" customHeight="1">
      <c r="A465" s="23" t="s">
        <v>1643</v>
      </c>
      <c r="B465" s="24" t="s">
        <v>22</v>
      </c>
      <c r="C465" s="25" t="str">
        <f>HYPERLINK("https://www.kts-pro.ru/images/tovar/C0790-24.jpg")</f>
        <v>https://www.kts-pro.ru/images/tovar/C0790-24.jpg</v>
      </c>
      <c r="D465" s="25" t="s">
        <v>1644</v>
      </c>
      <c r="E465" s="28" t="s">
        <v>1645</v>
      </c>
      <c r="F465" s="23" t="s">
        <v>1646</v>
      </c>
      <c r="G465" s="23" t="s">
        <v>23</v>
      </c>
      <c r="H465" s="26">
        <v>44</v>
      </c>
      <c r="I465" s="27" t="s">
        <v>22</v>
      </c>
      <c r="J465" s="28" t="s">
        <v>1647</v>
      </c>
      <c r="K465" s="29">
        <v>20</v>
      </c>
      <c r="L465" s="30">
        <v>114.01</v>
      </c>
      <c r="M465" s="31"/>
      <c r="N465" s="32">
        <v>773</v>
      </c>
      <c r="O465" s="32">
        <v>0</v>
      </c>
    </row>
    <row r="466" spans="1:15" ht="34.5" customHeight="1" thickBot="1">
      <c r="A466" s="23" t="s">
        <v>1648</v>
      </c>
      <c r="B466" s="24" t="s">
        <v>22</v>
      </c>
      <c r="C466" s="25" t="str">
        <f>HYPERLINK("https://www.kts-pro.ru/images/tovar/C0790-26.jpg")</f>
        <v>https://www.kts-pro.ru/images/tovar/C0790-26.jpg</v>
      </c>
      <c r="D466" s="25" t="s">
        <v>1649</v>
      </c>
      <c r="E466" s="28" t="s">
        <v>1650</v>
      </c>
      <c r="F466" s="23" t="s">
        <v>1651</v>
      </c>
      <c r="G466" s="23" t="s">
        <v>23</v>
      </c>
      <c r="H466" s="26">
        <v>44</v>
      </c>
      <c r="I466" s="27" t="s">
        <v>22</v>
      </c>
      <c r="J466" s="28" t="s">
        <v>1647</v>
      </c>
      <c r="K466" s="29">
        <v>20</v>
      </c>
      <c r="L466" s="30">
        <v>114.01</v>
      </c>
      <c r="M466" s="31"/>
      <c r="N466" s="32">
        <v>670</v>
      </c>
      <c r="O466" s="32">
        <v>0</v>
      </c>
    </row>
    <row r="467" spans="1:13" ht="34.5" customHeight="1">
      <c r="A467" s="18"/>
      <c r="B467" s="19"/>
      <c r="C467" s="20"/>
      <c r="D467" s="20" t="s">
        <v>1652</v>
      </c>
      <c r="E467" s="46" t="s">
        <v>1653</v>
      </c>
      <c r="F467" s="22"/>
      <c r="G467" s="22"/>
      <c r="H467" s="22"/>
      <c r="I467" s="22"/>
      <c r="J467" s="21"/>
      <c r="K467" s="22"/>
      <c r="L467" s="22"/>
      <c r="M467" s="22"/>
    </row>
    <row r="468" spans="1:15" ht="34.5" customHeight="1">
      <c r="A468" s="23" t="s">
        <v>1655</v>
      </c>
      <c r="B468" s="24" t="s">
        <v>22</v>
      </c>
      <c r="C468" s="25" t="str">
        <f>HYPERLINK("https://www.kts-pro.ru/images/tovar/C0245-114.jpg")</f>
        <v>https://www.kts-pro.ru/images/tovar/C0245-114.jpg</v>
      </c>
      <c r="D468" s="25" t="s">
        <v>1656</v>
      </c>
      <c r="E468" s="28" t="s">
        <v>1657</v>
      </c>
      <c r="F468" s="23" t="s">
        <v>1658</v>
      </c>
      <c r="G468" s="23" t="s">
        <v>23</v>
      </c>
      <c r="H468" s="26">
        <v>80</v>
      </c>
      <c r="I468" s="27" t="s">
        <v>22</v>
      </c>
      <c r="J468" s="28" t="s">
        <v>1654</v>
      </c>
      <c r="K468" s="29">
        <v>20</v>
      </c>
      <c r="L468" s="30">
        <v>46.55</v>
      </c>
      <c r="M468" s="31"/>
      <c r="N468" s="32">
        <v>1490</v>
      </c>
      <c r="O468" s="32">
        <v>0</v>
      </c>
    </row>
    <row r="469" spans="1:15" ht="34.5" customHeight="1" thickBot="1">
      <c r="A469" s="23" t="s">
        <v>1659</v>
      </c>
      <c r="B469" s="24" t="s">
        <v>22</v>
      </c>
      <c r="C469" s="25" t="str">
        <f>HYPERLINK("https://www.kts-pro.ru/images/tovar/C0245-112.jpg")</f>
        <v>https://www.kts-pro.ru/images/tovar/C0245-112.jpg</v>
      </c>
      <c r="D469" s="25" t="s">
        <v>1660</v>
      </c>
      <c r="E469" s="28" t="s">
        <v>1661</v>
      </c>
      <c r="F469" s="23" t="s">
        <v>1662</v>
      </c>
      <c r="G469" s="23" t="s">
        <v>23</v>
      </c>
      <c r="H469" s="26">
        <v>80</v>
      </c>
      <c r="I469" s="27" t="s">
        <v>22</v>
      </c>
      <c r="J469" s="28" t="s">
        <v>1654</v>
      </c>
      <c r="K469" s="29">
        <v>20</v>
      </c>
      <c r="L469" s="30">
        <v>46.55</v>
      </c>
      <c r="M469" s="31"/>
      <c r="N469" s="32">
        <v>2148</v>
      </c>
      <c r="O469" s="32">
        <v>0</v>
      </c>
    </row>
    <row r="470" spans="1:13" ht="34.5" customHeight="1">
      <c r="A470" s="18"/>
      <c r="B470" s="19"/>
      <c r="C470" s="20"/>
      <c r="D470" s="20" t="s">
        <v>1663</v>
      </c>
      <c r="E470" s="46" t="s">
        <v>1664</v>
      </c>
      <c r="F470" s="22"/>
      <c r="G470" s="22"/>
      <c r="H470" s="22"/>
      <c r="I470" s="22"/>
      <c r="J470" s="21"/>
      <c r="K470" s="22"/>
      <c r="L470" s="22"/>
      <c r="M470" s="22"/>
    </row>
    <row r="471" spans="1:15" ht="34.5" customHeight="1" thickBot="1">
      <c r="A471" s="23" t="s">
        <v>1666</v>
      </c>
      <c r="B471" s="24" t="s">
        <v>22</v>
      </c>
      <c r="C471" s="25" t="str">
        <f>HYPERLINK("https://www.kts-pro.ru/images/tovar/C0152-124.jpg")</f>
        <v>https://www.kts-pro.ru/images/tovar/C0152-124.jpg</v>
      </c>
      <c r="D471" s="25" t="s">
        <v>1667</v>
      </c>
      <c r="E471" s="28" t="s">
        <v>1668</v>
      </c>
      <c r="F471" s="23" t="s">
        <v>1669</v>
      </c>
      <c r="G471" s="23" t="s">
        <v>23</v>
      </c>
      <c r="H471" s="26">
        <v>80</v>
      </c>
      <c r="I471" s="27" t="s">
        <v>22</v>
      </c>
      <c r="J471" s="28" t="s">
        <v>1665</v>
      </c>
      <c r="K471" s="29">
        <v>20</v>
      </c>
      <c r="L471" s="30">
        <v>36.86</v>
      </c>
      <c r="M471" s="31"/>
      <c r="N471" s="32">
        <v>2390</v>
      </c>
      <c r="O471" s="32">
        <v>0</v>
      </c>
    </row>
    <row r="472" spans="1:13" ht="34.5" customHeight="1">
      <c r="A472" s="18"/>
      <c r="B472" s="19"/>
      <c r="C472" s="20"/>
      <c r="D472" s="20" t="s">
        <v>1670</v>
      </c>
      <c r="E472" s="46" t="s">
        <v>1671</v>
      </c>
      <c r="F472" s="22"/>
      <c r="G472" s="22"/>
      <c r="H472" s="22"/>
      <c r="I472" s="22"/>
      <c r="J472" s="21"/>
      <c r="K472" s="22"/>
      <c r="L472" s="22"/>
      <c r="M472" s="22"/>
    </row>
    <row r="473" spans="1:15" ht="34.5" customHeight="1" thickBot="1">
      <c r="A473" s="23" t="s">
        <v>1673</v>
      </c>
      <c r="B473" s="24" t="s">
        <v>22</v>
      </c>
      <c r="C473" s="25" t="str">
        <f>HYPERLINK("https://www.kts-pro.ru/images/tovar/C0380-27.jpg")</f>
        <v>https://www.kts-pro.ru/images/tovar/C0380-27.jpg</v>
      </c>
      <c r="D473" s="25" t="s">
        <v>1674</v>
      </c>
      <c r="E473" s="28" t="s">
        <v>1675</v>
      </c>
      <c r="F473" s="23" t="s">
        <v>1676</v>
      </c>
      <c r="G473" s="23" t="s">
        <v>23</v>
      </c>
      <c r="H473" s="26">
        <v>40</v>
      </c>
      <c r="I473" s="27" t="s">
        <v>22</v>
      </c>
      <c r="J473" s="28" t="s">
        <v>1672</v>
      </c>
      <c r="K473" s="29">
        <v>20</v>
      </c>
      <c r="L473" s="30">
        <v>109.24</v>
      </c>
      <c r="M473" s="31"/>
      <c r="N473" s="32">
        <v>5113</v>
      </c>
      <c r="O473" s="32">
        <v>0</v>
      </c>
    </row>
    <row r="474" spans="1:13" ht="34.5" customHeight="1">
      <c r="A474" s="18"/>
      <c r="B474" s="19"/>
      <c r="C474" s="20"/>
      <c r="D474" s="20" t="s">
        <v>1677</v>
      </c>
      <c r="E474" s="46" t="s">
        <v>1678</v>
      </c>
      <c r="F474" s="22"/>
      <c r="G474" s="22"/>
      <c r="H474" s="22"/>
      <c r="I474" s="22"/>
      <c r="J474" s="21"/>
      <c r="K474" s="22"/>
      <c r="L474" s="22"/>
      <c r="M474" s="22"/>
    </row>
    <row r="475" spans="1:15" ht="34.5" customHeight="1">
      <c r="A475" s="33" t="s">
        <v>1679</v>
      </c>
      <c r="B475" s="34" t="s">
        <v>454</v>
      </c>
      <c r="C475" s="35" t="str">
        <f>HYPERLINK("https://www.kts-pro.ru/images/tovar/C2277-47.jpg")</f>
        <v>https://www.kts-pro.ru/images/tovar/C2277-47.jpg</v>
      </c>
      <c r="D475" s="35" t="s">
        <v>1680</v>
      </c>
      <c r="E475" s="38" t="s">
        <v>1681</v>
      </c>
      <c r="F475" s="33" t="s">
        <v>1682</v>
      </c>
      <c r="G475" s="33" t="s">
        <v>23</v>
      </c>
      <c r="H475" s="36">
        <v>40</v>
      </c>
      <c r="I475" s="37" t="s">
        <v>22</v>
      </c>
      <c r="J475" s="38" t="s">
        <v>1683</v>
      </c>
      <c r="K475" s="39">
        <v>20</v>
      </c>
      <c r="L475" s="40">
        <v>81.2</v>
      </c>
      <c r="M475" s="31"/>
      <c r="N475" s="41">
        <v>2487</v>
      </c>
      <c r="O475" s="41">
        <v>40</v>
      </c>
    </row>
    <row r="476" spans="1:15" ht="34.5" customHeight="1">
      <c r="A476" s="33" t="s">
        <v>1684</v>
      </c>
      <c r="B476" s="34" t="s">
        <v>454</v>
      </c>
      <c r="C476" s="35" t="str">
        <f>HYPERLINK("https://www.kts-pro.ru/images/tovar/C2277-44.jpg")</f>
        <v>https://www.kts-pro.ru/images/tovar/C2277-44.jpg</v>
      </c>
      <c r="D476" s="35" t="s">
        <v>1685</v>
      </c>
      <c r="E476" s="38" t="s">
        <v>1686</v>
      </c>
      <c r="F476" s="33" t="s">
        <v>1687</v>
      </c>
      <c r="G476" s="33" t="s">
        <v>23</v>
      </c>
      <c r="H476" s="36">
        <v>40</v>
      </c>
      <c r="I476" s="37" t="s">
        <v>22</v>
      </c>
      <c r="J476" s="38" t="s">
        <v>1683</v>
      </c>
      <c r="K476" s="39">
        <v>20</v>
      </c>
      <c r="L476" s="40">
        <v>81.2</v>
      </c>
      <c r="M476" s="31"/>
      <c r="N476" s="41">
        <v>2559</v>
      </c>
      <c r="O476" s="41">
        <v>40</v>
      </c>
    </row>
    <row r="477" spans="1:15" ht="34.5" customHeight="1">
      <c r="A477" s="23" t="s">
        <v>1688</v>
      </c>
      <c r="B477" s="24" t="s">
        <v>22</v>
      </c>
      <c r="C477" s="25" t="str">
        <f>HYPERLINK("https://www.kts-pro.ru/images/tovar/C2277-39.jpg")</f>
        <v>https://www.kts-pro.ru/images/tovar/C2277-39.jpg</v>
      </c>
      <c r="D477" s="25" t="s">
        <v>1689</v>
      </c>
      <c r="E477" s="28" t="s">
        <v>1690</v>
      </c>
      <c r="F477" s="23" t="s">
        <v>1691</v>
      </c>
      <c r="G477" s="23" t="s">
        <v>23</v>
      </c>
      <c r="H477" s="26">
        <v>40</v>
      </c>
      <c r="I477" s="27" t="s">
        <v>22</v>
      </c>
      <c r="J477" s="28" t="s">
        <v>1683</v>
      </c>
      <c r="K477" s="29">
        <v>20</v>
      </c>
      <c r="L477" s="30">
        <v>65.01</v>
      </c>
      <c r="M477" s="31"/>
      <c r="N477" s="32">
        <v>1292</v>
      </c>
      <c r="O477" s="32">
        <v>0</v>
      </c>
    </row>
    <row r="478" spans="1:15" ht="34.5" customHeight="1">
      <c r="A478" s="33" t="s">
        <v>1692</v>
      </c>
      <c r="B478" s="34" t="s">
        <v>454</v>
      </c>
      <c r="C478" s="35" t="str">
        <f>HYPERLINK("https://www.kts-pro.ru/images/tovar/C2277-49.jpg")</f>
        <v>https://www.kts-pro.ru/images/tovar/C2277-49.jpg</v>
      </c>
      <c r="D478" s="35" t="s">
        <v>1693</v>
      </c>
      <c r="E478" s="38" t="s">
        <v>1694</v>
      </c>
      <c r="F478" s="33" t="s">
        <v>1695</v>
      </c>
      <c r="G478" s="33" t="s">
        <v>23</v>
      </c>
      <c r="H478" s="36">
        <v>40</v>
      </c>
      <c r="I478" s="37" t="s">
        <v>22</v>
      </c>
      <c r="J478" s="38" t="s">
        <v>1683</v>
      </c>
      <c r="K478" s="39">
        <v>20</v>
      </c>
      <c r="L478" s="40">
        <v>81.2</v>
      </c>
      <c r="M478" s="31"/>
      <c r="N478" s="41">
        <v>2478</v>
      </c>
      <c r="O478" s="41">
        <v>40</v>
      </c>
    </row>
    <row r="479" spans="1:15" ht="34.5" customHeight="1">
      <c r="A479" s="33" t="s">
        <v>1696</v>
      </c>
      <c r="B479" s="34" t="s">
        <v>454</v>
      </c>
      <c r="C479" s="35" t="str">
        <f>HYPERLINK("https://www.kts-pro.ru/images/tovar/C2277-51.jpg")</f>
        <v>https://www.kts-pro.ru/images/tovar/C2277-51.jpg</v>
      </c>
      <c r="D479" s="35" t="s">
        <v>1697</v>
      </c>
      <c r="E479" s="38" t="s">
        <v>1698</v>
      </c>
      <c r="F479" s="33" t="s">
        <v>1699</v>
      </c>
      <c r="G479" s="33" t="s">
        <v>23</v>
      </c>
      <c r="H479" s="36">
        <v>40</v>
      </c>
      <c r="I479" s="37" t="s">
        <v>22</v>
      </c>
      <c r="J479" s="38" t="s">
        <v>1683</v>
      </c>
      <c r="K479" s="39">
        <v>20</v>
      </c>
      <c r="L479" s="40">
        <v>81.2</v>
      </c>
      <c r="M479" s="31"/>
      <c r="N479" s="41">
        <v>2515</v>
      </c>
      <c r="O479" s="41">
        <v>40</v>
      </c>
    </row>
    <row r="480" spans="1:15" ht="34.5" customHeight="1">
      <c r="A480" s="23" t="s">
        <v>1700</v>
      </c>
      <c r="B480" s="24" t="s">
        <v>22</v>
      </c>
      <c r="C480" s="25" t="str">
        <f>HYPERLINK("https://www.kts-pro.ru/images/tovar/C2277-40.jpg")</f>
        <v>https://www.kts-pro.ru/images/tovar/C2277-40.jpg</v>
      </c>
      <c r="D480" s="25" t="s">
        <v>1701</v>
      </c>
      <c r="E480" s="28" t="s">
        <v>1702</v>
      </c>
      <c r="F480" s="23" t="s">
        <v>1703</v>
      </c>
      <c r="G480" s="23" t="s">
        <v>23</v>
      </c>
      <c r="H480" s="26">
        <v>40</v>
      </c>
      <c r="I480" s="27" t="s">
        <v>22</v>
      </c>
      <c r="J480" s="28" t="s">
        <v>1683</v>
      </c>
      <c r="K480" s="29">
        <v>20</v>
      </c>
      <c r="L480" s="30">
        <v>65.01</v>
      </c>
      <c r="M480" s="31"/>
      <c r="N480" s="32">
        <v>840</v>
      </c>
      <c r="O480" s="32">
        <v>0</v>
      </c>
    </row>
    <row r="481" spans="1:15" ht="34.5" customHeight="1">
      <c r="A481" s="33" t="s">
        <v>1704</v>
      </c>
      <c r="B481" s="34" t="s">
        <v>454</v>
      </c>
      <c r="C481" s="35" t="str">
        <f>HYPERLINK("https://www.kts-pro.ru/images/tovar/C2277-46.jpg")</f>
        <v>https://www.kts-pro.ru/images/tovar/C2277-46.jpg</v>
      </c>
      <c r="D481" s="35" t="s">
        <v>1705</v>
      </c>
      <c r="E481" s="38" t="s">
        <v>1706</v>
      </c>
      <c r="F481" s="33" t="s">
        <v>1707</v>
      </c>
      <c r="G481" s="33" t="s">
        <v>23</v>
      </c>
      <c r="H481" s="36">
        <v>40</v>
      </c>
      <c r="I481" s="37" t="s">
        <v>22</v>
      </c>
      <c r="J481" s="38" t="s">
        <v>1683</v>
      </c>
      <c r="K481" s="39">
        <v>20</v>
      </c>
      <c r="L481" s="40">
        <v>81.2</v>
      </c>
      <c r="M481" s="31"/>
      <c r="N481" s="41">
        <v>2409</v>
      </c>
      <c r="O481" s="41">
        <v>40</v>
      </c>
    </row>
    <row r="482" spans="1:15" ht="34.5" customHeight="1">
      <c r="A482" s="33" t="s">
        <v>1708</v>
      </c>
      <c r="B482" s="34" t="s">
        <v>454</v>
      </c>
      <c r="C482" s="35" t="str">
        <f>HYPERLINK("https://www.kts-pro.ru/images/tovar/C2277-50.jpg")</f>
        <v>https://www.kts-pro.ru/images/tovar/C2277-50.jpg</v>
      </c>
      <c r="D482" s="35" t="s">
        <v>1709</v>
      </c>
      <c r="E482" s="38" t="s">
        <v>1710</v>
      </c>
      <c r="F482" s="33" t="s">
        <v>1711</v>
      </c>
      <c r="G482" s="33" t="s">
        <v>23</v>
      </c>
      <c r="H482" s="36">
        <v>40</v>
      </c>
      <c r="I482" s="37" t="s">
        <v>22</v>
      </c>
      <c r="J482" s="38" t="s">
        <v>1683</v>
      </c>
      <c r="K482" s="39">
        <v>20</v>
      </c>
      <c r="L482" s="40">
        <v>81.2</v>
      </c>
      <c r="M482" s="31"/>
      <c r="N482" s="41">
        <v>2478</v>
      </c>
      <c r="O482" s="41">
        <v>40</v>
      </c>
    </row>
    <row r="483" spans="1:15" ht="34.5" customHeight="1">
      <c r="A483" s="33" t="s">
        <v>1712</v>
      </c>
      <c r="B483" s="34" t="s">
        <v>454</v>
      </c>
      <c r="C483" s="35" t="str">
        <f>HYPERLINK("https://www.kts-pro.ru/images/tovar/C2277-45.jpg")</f>
        <v>https://www.kts-pro.ru/images/tovar/C2277-45.jpg</v>
      </c>
      <c r="D483" s="35" t="s">
        <v>1713</v>
      </c>
      <c r="E483" s="38" t="s">
        <v>1714</v>
      </c>
      <c r="F483" s="33" t="s">
        <v>1715</v>
      </c>
      <c r="G483" s="33" t="s">
        <v>23</v>
      </c>
      <c r="H483" s="36">
        <v>40</v>
      </c>
      <c r="I483" s="37" t="s">
        <v>22</v>
      </c>
      <c r="J483" s="38" t="s">
        <v>1683</v>
      </c>
      <c r="K483" s="39">
        <v>20</v>
      </c>
      <c r="L483" s="40">
        <v>81.2</v>
      </c>
      <c r="M483" s="31"/>
      <c r="N483" s="41">
        <v>2572</v>
      </c>
      <c r="O483" s="41">
        <v>40</v>
      </c>
    </row>
    <row r="484" spans="1:15" ht="34.5" customHeight="1" thickBot="1">
      <c r="A484" s="33" t="s">
        <v>1716</v>
      </c>
      <c r="B484" s="34" t="s">
        <v>454</v>
      </c>
      <c r="C484" s="35" t="str">
        <f>HYPERLINK("https://www.kts-pro.ru/images/tovar/C2277-48.jpg")</f>
        <v>https://www.kts-pro.ru/images/tovar/C2277-48.jpg</v>
      </c>
      <c r="D484" s="35" t="s">
        <v>1717</v>
      </c>
      <c r="E484" s="38" t="s">
        <v>1718</v>
      </c>
      <c r="F484" s="33" t="s">
        <v>1719</v>
      </c>
      <c r="G484" s="33" t="s">
        <v>23</v>
      </c>
      <c r="H484" s="36">
        <v>40</v>
      </c>
      <c r="I484" s="37" t="s">
        <v>22</v>
      </c>
      <c r="J484" s="38" t="s">
        <v>1683</v>
      </c>
      <c r="K484" s="39">
        <v>20</v>
      </c>
      <c r="L484" s="40">
        <v>81.2</v>
      </c>
      <c r="M484" s="31"/>
      <c r="N484" s="41">
        <v>2413</v>
      </c>
      <c r="O484" s="41">
        <v>40</v>
      </c>
    </row>
    <row r="485" spans="1:15" ht="34.5" customHeight="1" thickBot="1">
      <c r="A485" s="13"/>
      <c r="B485" s="14"/>
      <c r="C485" s="15"/>
      <c r="D485" s="15" t="s">
        <v>336</v>
      </c>
      <c r="E485" s="45" t="s">
        <v>1720</v>
      </c>
      <c r="F485" s="17"/>
      <c r="G485" s="17"/>
      <c r="H485" s="17"/>
      <c r="I485" s="17"/>
      <c r="J485" s="16"/>
      <c r="K485" s="17"/>
      <c r="L485" s="17"/>
      <c r="M485" s="17"/>
      <c r="N485" s="17"/>
      <c r="O485" s="17"/>
    </row>
    <row r="486" spans="1:13" ht="34.5" customHeight="1">
      <c r="A486" s="18"/>
      <c r="B486" s="19"/>
      <c r="C486" s="20"/>
      <c r="D486" s="20" t="s">
        <v>1721</v>
      </c>
      <c r="E486" s="46" t="s">
        <v>1722</v>
      </c>
      <c r="F486" s="22"/>
      <c r="G486" s="22"/>
      <c r="H486" s="22"/>
      <c r="I486" s="22"/>
      <c r="J486" s="21"/>
      <c r="K486" s="22"/>
      <c r="L486" s="22"/>
      <c r="M486" s="22"/>
    </row>
    <row r="487" spans="1:15" ht="34.5" customHeight="1" thickBot="1">
      <c r="A487" s="33" t="s">
        <v>1723</v>
      </c>
      <c r="B487" s="34" t="s">
        <v>454</v>
      </c>
      <c r="C487" s="35" t="str">
        <f>HYPERLINK("https://kts-pro.ru/images/tovar/C4293-01.jpg")</f>
        <v>https://kts-pro.ru/images/tovar/C4293-01.jpg</v>
      </c>
      <c r="D487" s="35" t="s">
        <v>1724</v>
      </c>
      <c r="E487" s="38" t="s">
        <v>1725</v>
      </c>
      <c r="F487" s="33" t="s">
        <v>1726</v>
      </c>
      <c r="G487" s="33" t="s">
        <v>23</v>
      </c>
      <c r="H487" s="36">
        <v>10</v>
      </c>
      <c r="I487" s="37" t="s">
        <v>22</v>
      </c>
      <c r="J487" s="38" t="s">
        <v>1727</v>
      </c>
      <c r="K487" s="39">
        <v>20</v>
      </c>
      <c r="L487" s="40">
        <v>149.3</v>
      </c>
      <c r="M487" s="31"/>
      <c r="N487" s="41">
        <v>1611</v>
      </c>
      <c r="O487" s="41">
        <v>0</v>
      </c>
    </row>
    <row r="488" spans="1:13" ht="34.5" customHeight="1">
      <c r="A488" s="18"/>
      <c r="B488" s="19"/>
      <c r="C488" s="20"/>
      <c r="D488" s="20" t="s">
        <v>1728</v>
      </c>
      <c r="E488" s="46" t="s">
        <v>1729</v>
      </c>
      <c r="F488" s="22"/>
      <c r="G488" s="22"/>
      <c r="H488" s="22"/>
      <c r="I488" s="22"/>
      <c r="J488" s="21"/>
      <c r="K488" s="22"/>
      <c r="L488" s="22"/>
      <c r="M488" s="22"/>
    </row>
    <row r="489" spans="1:15" ht="34.5" customHeight="1" thickBot="1">
      <c r="A489" s="33" t="s">
        <v>1730</v>
      </c>
      <c r="B489" s="34" t="s">
        <v>454</v>
      </c>
      <c r="C489" s="35" t="str">
        <f>HYPERLINK("https://kts-pro.ru/images/tovar/C4294-01.jpg")</f>
        <v>https://kts-pro.ru/images/tovar/C4294-01.jpg</v>
      </c>
      <c r="D489" s="35" t="s">
        <v>1731</v>
      </c>
      <c r="E489" s="38" t="s">
        <v>1732</v>
      </c>
      <c r="F489" s="33" t="s">
        <v>1733</v>
      </c>
      <c r="G489" s="33" t="s">
        <v>23</v>
      </c>
      <c r="H489" s="36">
        <v>10</v>
      </c>
      <c r="I489" s="37" t="s">
        <v>22</v>
      </c>
      <c r="J489" s="38" t="s">
        <v>1734</v>
      </c>
      <c r="K489" s="39">
        <v>20</v>
      </c>
      <c r="L489" s="40">
        <v>144.1</v>
      </c>
      <c r="M489" s="31"/>
      <c r="N489" s="41">
        <v>1266</v>
      </c>
      <c r="O489" s="41">
        <v>0</v>
      </c>
    </row>
    <row r="490" spans="1:15" ht="34.5" customHeight="1" thickBot="1">
      <c r="A490" s="13"/>
      <c r="B490" s="14"/>
      <c r="C490" s="15"/>
      <c r="D490" s="15" t="s">
        <v>336</v>
      </c>
      <c r="E490" s="45" t="s">
        <v>1735</v>
      </c>
      <c r="F490" s="17"/>
      <c r="G490" s="17"/>
      <c r="H490" s="17"/>
      <c r="I490" s="17"/>
      <c r="J490" s="16"/>
      <c r="K490" s="17"/>
      <c r="L490" s="17"/>
      <c r="M490" s="17"/>
      <c r="N490" s="17"/>
      <c r="O490" s="17"/>
    </row>
    <row r="491" spans="1:13" ht="34.5" customHeight="1">
      <c r="A491" s="18"/>
      <c r="B491" s="19"/>
      <c r="C491" s="20"/>
      <c r="D491" s="20" t="s">
        <v>1736</v>
      </c>
      <c r="E491" s="46" t="s">
        <v>1737</v>
      </c>
      <c r="F491" s="22"/>
      <c r="G491" s="22"/>
      <c r="H491" s="22"/>
      <c r="I491" s="22"/>
      <c r="J491" s="21"/>
      <c r="K491" s="22"/>
      <c r="L491" s="22"/>
      <c r="M491" s="22"/>
    </row>
    <row r="492" spans="1:15" ht="34.5" customHeight="1">
      <c r="A492" s="23" t="s">
        <v>1738</v>
      </c>
      <c r="B492" s="24" t="s">
        <v>22</v>
      </c>
      <c r="C492" s="25" t="str">
        <f>HYPERLINK("https://www.kts-pro.ru/images/tovar/C0221-174.jpg")</f>
        <v>https://www.kts-pro.ru/images/tovar/C0221-174.jpg</v>
      </c>
      <c r="D492" s="25" t="s">
        <v>1739</v>
      </c>
      <c r="E492" s="28" t="s">
        <v>1740</v>
      </c>
      <c r="F492" s="23" t="s">
        <v>1741</v>
      </c>
      <c r="G492" s="23" t="s">
        <v>23</v>
      </c>
      <c r="H492" s="26">
        <v>80</v>
      </c>
      <c r="I492" s="26">
        <v>10</v>
      </c>
      <c r="J492" s="28" t="s">
        <v>1742</v>
      </c>
      <c r="K492" s="29">
        <v>20</v>
      </c>
      <c r="L492" s="30">
        <v>43.83</v>
      </c>
      <c r="M492" s="31"/>
      <c r="N492" s="32">
        <v>1194</v>
      </c>
      <c r="O492" s="32">
        <v>0</v>
      </c>
    </row>
    <row r="493" spans="1:15" ht="34.5" customHeight="1" thickBot="1">
      <c r="A493" s="23" t="s">
        <v>1743</v>
      </c>
      <c r="B493" s="24" t="s">
        <v>22</v>
      </c>
      <c r="C493" s="25" t="str">
        <f>HYPERLINK("https://www.kts-pro.ru/images/tovar/C0221-170.jpg")</f>
        <v>https://www.kts-pro.ru/images/tovar/C0221-170.jpg</v>
      </c>
      <c r="D493" s="25" t="s">
        <v>1744</v>
      </c>
      <c r="E493" s="28" t="s">
        <v>1745</v>
      </c>
      <c r="F493" s="23" t="s">
        <v>1746</v>
      </c>
      <c r="G493" s="23" t="s">
        <v>23</v>
      </c>
      <c r="H493" s="26">
        <v>80</v>
      </c>
      <c r="I493" s="26">
        <v>10</v>
      </c>
      <c r="J493" s="28" t="s">
        <v>1742</v>
      </c>
      <c r="K493" s="29">
        <v>20</v>
      </c>
      <c r="L493" s="30">
        <v>43.83</v>
      </c>
      <c r="M493" s="31"/>
      <c r="N493" s="32">
        <v>1419</v>
      </c>
      <c r="O493" s="32">
        <v>0</v>
      </c>
    </row>
    <row r="494" spans="1:13" ht="34.5" customHeight="1">
      <c r="A494" s="18"/>
      <c r="B494" s="19"/>
      <c r="C494" s="20"/>
      <c r="D494" s="20" t="s">
        <v>1747</v>
      </c>
      <c r="E494" s="46" t="s">
        <v>1748</v>
      </c>
      <c r="F494" s="22"/>
      <c r="G494" s="22"/>
      <c r="H494" s="22"/>
      <c r="I494" s="22"/>
      <c r="J494" s="21"/>
      <c r="K494" s="22"/>
      <c r="L494" s="22"/>
      <c r="M494" s="22"/>
    </row>
    <row r="495" spans="1:15" ht="34.5" customHeight="1" thickBot="1">
      <c r="A495" s="23" t="s">
        <v>1750</v>
      </c>
      <c r="B495" s="24" t="s">
        <v>22</v>
      </c>
      <c r="C495" s="25" t="str">
        <f>HYPERLINK("https://www.kts-pro.ru/images/tovar/C2240-218.jpg")</f>
        <v>https://www.kts-pro.ru/images/tovar/C2240-218.jpg</v>
      </c>
      <c r="D495" s="25" t="s">
        <v>1751</v>
      </c>
      <c r="E495" s="28" t="s">
        <v>1752</v>
      </c>
      <c r="F495" s="23" t="s">
        <v>1753</v>
      </c>
      <c r="G495" s="23" t="s">
        <v>23</v>
      </c>
      <c r="H495" s="26">
        <v>80</v>
      </c>
      <c r="I495" s="26">
        <v>10</v>
      </c>
      <c r="J495" s="28" t="s">
        <v>1749</v>
      </c>
      <c r="K495" s="29">
        <v>20</v>
      </c>
      <c r="L495" s="30">
        <v>41.35</v>
      </c>
      <c r="M495" s="31"/>
      <c r="N495" s="32">
        <v>1994</v>
      </c>
      <c r="O495" s="32">
        <v>0</v>
      </c>
    </row>
    <row r="496" spans="1:13" ht="34.5" customHeight="1">
      <c r="A496" s="18"/>
      <c r="B496" s="19"/>
      <c r="C496" s="20"/>
      <c r="D496" s="20" t="s">
        <v>1754</v>
      </c>
      <c r="E496" s="46" t="s">
        <v>1755</v>
      </c>
      <c r="F496" s="22"/>
      <c r="G496" s="22"/>
      <c r="H496" s="22"/>
      <c r="I496" s="22"/>
      <c r="J496" s="21"/>
      <c r="K496" s="22"/>
      <c r="L496" s="22"/>
      <c r="M496" s="22"/>
    </row>
    <row r="497" spans="1:15" ht="34.5" customHeight="1">
      <c r="A497" s="23" t="s">
        <v>1756</v>
      </c>
      <c r="B497" s="24" t="s">
        <v>22</v>
      </c>
      <c r="C497" s="25" t="str">
        <f>HYPERLINK("https://www.kts-pro.ru/images/tovar/C2528-19.jpg")</f>
        <v>https://www.kts-pro.ru/images/tovar/C2528-19.jpg</v>
      </c>
      <c r="D497" s="25" t="s">
        <v>1757</v>
      </c>
      <c r="E497" s="28" t="s">
        <v>1758</v>
      </c>
      <c r="F497" s="23" t="s">
        <v>1759</v>
      </c>
      <c r="G497" s="23" t="s">
        <v>23</v>
      </c>
      <c r="H497" s="26">
        <v>80</v>
      </c>
      <c r="I497" s="26">
        <v>10</v>
      </c>
      <c r="J497" s="28" t="s">
        <v>1760</v>
      </c>
      <c r="K497" s="29">
        <v>20</v>
      </c>
      <c r="L497" s="30">
        <v>41.3</v>
      </c>
      <c r="M497" s="31"/>
      <c r="N497" s="32">
        <v>4960</v>
      </c>
      <c r="O497" s="32">
        <v>80</v>
      </c>
    </row>
    <row r="498" spans="1:15" ht="34.5" customHeight="1">
      <c r="A498" s="23" t="s">
        <v>1761</v>
      </c>
      <c r="B498" s="24" t="s">
        <v>22</v>
      </c>
      <c r="C498" s="25" t="str">
        <f>HYPERLINK("https://www.kts-pro.ru/images/tovar/C2528-13.jpg")</f>
        <v>https://www.kts-pro.ru/images/tovar/C2528-13.jpg</v>
      </c>
      <c r="D498" s="25" t="s">
        <v>1762</v>
      </c>
      <c r="E498" s="28" t="s">
        <v>1763</v>
      </c>
      <c r="F498" s="23" t="s">
        <v>1764</v>
      </c>
      <c r="G498" s="23" t="s">
        <v>23</v>
      </c>
      <c r="H498" s="26">
        <v>80</v>
      </c>
      <c r="I498" s="26">
        <v>10</v>
      </c>
      <c r="J498" s="28" t="s">
        <v>1760</v>
      </c>
      <c r="K498" s="29">
        <v>20</v>
      </c>
      <c r="L498" s="30">
        <v>41.3</v>
      </c>
      <c r="M498" s="31"/>
      <c r="N498" s="32">
        <v>5039</v>
      </c>
      <c r="O498" s="32">
        <v>0</v>
      </c>
    </row>
    <row r="499" spans="1:15" ht="34.5" customHeight="1" thickBot="1">
      <c r="A499" s="23" t="s">
        <v>1765</v>
      </c>
      <c r="B499" s="24" t="s">
        <v>22</v>
      </c>
      <c r="C499" s="25" t="str">
        <f>HYPERLINK("https://www.kts-pro.ru/images/tovar/C2528-21.jpg")</f>
        <v>https://www.kts-pro.ru/images/tovar/C2528-21.jpg</v>
      </c>
      <c r="D499" s="25" t="s">
        <v>1766</v>
      </c>
      <c r="E499" s="28" t="s">
        <v>1767</v>
      </c>
      <c r="F499" s="23" t="s">
        <v>1768</v>
      </c>
      <c r="G499" s="23" t="s">
        <v>23</v>
      </c>
      <c r="H499" s="26">
        <v>80</v>
      </c>
      <c r="I499" s="26">
        <v>10</v>
      </c>
      <c r="J499" s="28" t="s">
        <v>1760</v>
      </c>
      <c r="K499" s="29">
        <v>20</v>
      </c>
      <c r="L499" s="30">
        <v>41.3</v>
      </c>
      <c r="M499" s="31"/>
      <c r="N499" s="32">
        <v>5119</v>
      </c>
      <c r="O499" s="32">
        <v>0</v>
      </c>
    </row>
    <row r="500" spans="1:13" ht="34.5" customHeight="1">
      <c r="A500" s="18"/>
      <c r="B500" s="19"/>
      <c r="C500" s="20"/>
      <c r="D500" s="20" t="s">
        <v>1769</v>
      </c>
      <c r="E500" s="46" t="s">
        <v>1770</v>
      </c>
      <c r="F500" s="22"/>
      <c r="G500" s="22"/>
      <c r="H500" s="22"/>
      <c r="I500" s="22"/>
      <c r="J500" s="21"/>
      <c r="K500" s="22"/>
      <c r="L500" s="22"/>
      <c r="M500" s="22"/>
    </row>
    <row r="501" spans="1:15" ht="34.5" customHeight="1">
      <c r="A501" s="23" t="s">
        <v>1771</v>
      </c>
      <c r="B501" s="24" t="s">
        <v>22</v>
      </c>
      <c r="C501" s="25" t="str">
        <f>HYPERLINK("https://www.kts-pro.ru/images/tovar/C2549-76.jpg")</f>
        <v>https://www.kts-pro.ru/images/tovar/C2549-76.jpg</v>
      </c>
      <c r="D501" s="25" t="s">
        <v>1772</v>
      </c>
      <c r="E501" s="28" t="s">
        <v>1773</v>
      </c>
      <c r="F501" s="23" t="s">
        <v>1774</v>
      </c>
      <c r="G501" s="23" t="s">
        <v>23</v>
      </c>
      <c r="H501" s="26">
        <v>80</v>
      </c>
      <c r="I501" s="26">
        <v>10</v>
      </c>
      <c r="J501" s="28" t="s">
        <v>1775</v>
      </c>
      <c r="K501" s="29">
        <v>20</v>
      </c>
      <c r="L501" s="30">
        <v>34.27</v>
      </c>
      <c r="M501" s="31"/>
      <c r="N501" s="32">
        <v>1738</v>
      </c>
      <c r="O501" s="32">
        <v>0</v>
      </c>
    </row>
    <row r="502" spans="1:15" ht="34.5" customHeight="1" thickBot="1">
      <c r="A502" s="23" t="s">
        <v>1776</v>
      </c>
      <c r="B502" s="24" t="s">
        <v>22</v>
      </c>
      <c r="C502" s="25" t="str">
        <f>HYPERLINK("https://www.kts-pro.ru/images/tovar/C2549-83.jpg")</f>
        <v>https://www.kts-pro.ru/images/tovar/C2549-83.jpg</v>
      </c>
      <c r="D502" s="25" t="s">
        <v>1777</v>
      </c>
      <c r="E502" s="28" t="s">
        <v>1778</v>
      </c>
      <c r="F502" s="23" t="s">
        <v>1779</v>
      </c>
      <c r="G502" s="23" t="s">
        <v>23</v>
      </c>
      <c r="H502" s="26">
        <v>80</v>
      </c>
      <c r="I502" s="26">
        <v>10</v>
      </c>
      <c r="J502" s="28" t="s">
        <v>1775</v>
      </c>
      <c r="K502" s="29">
        <v>20</v>
      </c>
      <c r="L502" s="30">
        <v>34.27</v>
      </c>
      <c r="M502" s="31"/>
      <c r="N502" s="32">
        <v>2129</v>
      </c>
      <c r="O502" s="32">
        <v>0</v>
      </c>
    </row>
    <row r="503" spans="1:13" ht="34.5" customHeight="1">
      <c r="A503" s="18"/>
      <c r="B503" s="19"/>
      <c r="C503" s="20"/>
      <c r="D503" s="20" t="s">
        <v>1780</v>
      </c>
      <c r="E503" s="46" t="s">
        <v>1781</v>
      </c>
      <c r="F503" s="22"/>
      <c r="G503" s="22"/>
      <c r="H503" s="22"/>
      <c r="I503" s="22"/>
      <c r="J503" s="21"/>
      <c r="K503" s="22"/>
      <c r="L503" s="22"/>
      <c r="M503" s="22"/>
    </row>
    <row r="504" spans="1:15" ht="34.5" customHeight="1">
      <c r="A504" s="23" t="s">
        <v>1783</v>
      </c>
      <c r="B504" s="24" t="s">
        <v>22</v>
      </c>
      <c r="C504" s="25" t="str">
        <f>HYPERLINK("https://www.kts-pro.ru/images/tovar/C3614-53.jpg")</f>
        <v>https://www.kts-pro.ru/images/tovar/C3614-53.jpg</v>
      </c>
      <c r="D504" s="25" t="s">
        <v>1784</v>
      </c>
      <c r="E504" s="28" t="s">
        <v>1785</v>
      </c>
      <c r="F504" s="23" t="s">
        <v>1786</v>
      </c>
      <c r="G504" s="23" t="s">
        <v>23</v>
      </c>
      <c r="H504" s="26">
        <v>80</v>
      </c>
      <c r="I504" s="27" t="s">
        <v>22</v>
      </c>
      <c r="J504" s="28" t="s">
        <v>1782</v>
      </c>
      <c r="K504" s="29">
        <v>20</v>
      </c>
      <c r="L504" s="30">
        <v>22.74</v>
      </c>
      <c r="M504" s="31"/>
      <c r="N504" s="32">
        <v>2635</v>
      </c>
      <c r="O504" s="32">
        <v>0</v>
      </c>
    </row>
    <row r="505" spans="1:15" ht="34.5" customHeight="1">
      <c r="A505" s="23" t="s">
        <v>1787</v>
      </c>
      <c r="B505" s="24" t="s">
        <v>22</v>
      </c>
      <c r="C505" s="25" t="str">
        <f>HYPERLINK("https://www.kts-pro.ru/images/tovar/C3614-36.jpg")</f>
        <v>https://www.kts-pro.ru/images/tovar/C3614-36.jpg</v>
      </c>
      <c r="D505" s="25" t="s">
        <v>1788</v>
      </c>
      <c r="E505" s="28" t="s">
        <v>1789</v>
      </c>
      <c r="F505" s="23" t="s">
        <v>1790</v>
      </c>
      <c r="G505" s="23" t="s">
        <v>23</v>
      </c>
      <c r="H505" s="26">
        <v>80</v>
      </c>
      <c r="I505" s="27" t="s">
        <v>22</v>
      </c>
      <c r="J505" s="28" t="s">
        <v>1782</v>
      </c>
      <c r="K505" s="29">
        <v>20</v>
      </c>
      <c r="L505" s="30">
        <v>22.74</v>
      </c>
      <c r="M505" s="31"/>
      <c r="N505" s="32">
        <v>5164</v>
      </c>
      <c r="O505" s="32">
        <v>0</v>
      </c>
    </row>
    <row r="506" spans="1:15" ht="34.5" customHeight="1">
      <c r="A506" s="23" t="s">
        <v>1791</v>
      </c>
      <c r="B506" s="24" t="s">
        <v>22</v>
      </c>
      <c r="C506" s="25" t="str">
        <f>HYPERLINK("https://www.kts-pro.ru/images/tovar/C3614-43.jpg")</f>
        <v>https://www.kts-pro.ru/images/tovar/C3614-43.jpg</v>
      </c>
      <c r="D506" s="25" t="s">
        <v>1792</v>
      </c>
      <c r="E506" s="28" t="s">
        <v>1793</v>
      </c>
      <c r="F506" s="23" t="s">
        <v>1794</v>
      </c>
      <c r="G506" s="23" t="s">
        <v>23</v>
      </c>
      <c r="H506" s="26">
        <v>80</v>
      </c>
      <c r="I506" s="27" t="s">
        <v>22</v>
      </c>
      <c r="J506" s="28" t="s">
        <v>1782</v>
      </c>
      <c r="K506" s="29">
        <v>20</v>
      </c>
      <c r="L506" s="30">
        <v>22.74</v>
      </c>
      <c r="M506" s="31"/>
      <c r="N506" s="32">
        <v>6813</v>
      </c>
      <c r="O506" s="32">
        <v>0</v>
      </c>
    </row>
    <row r="507" spans="1:15" ht="34.5" customHeight="1">
      <c r="A507" s="23" t="s">
        <v>1795</v>
      </c>
      <c r="B507" s="24" t="s">
        <v>22</v>
      </c>
      <c r="C507" s="25" t="str">
        <f>HYPERLINK("https://www.kts-pro.ru/images/tovar/C3614-61.jpg")</f>
        <v>https://www.kts-pro.ru/images/tovar/C3614-61.jpg</v>
      </c>
      <c r="D507" s="25" t="s">
        <v>1796</v>
      </c>
      <c r="E507" s="28" t="s">
        <v>1797</v>
      </c>
      <c r="F507" s="23" t="s">
        <v>1798</v>
      </c>
      <c r="G507" s="23" t="s">
        <v>23</v>
      </c>
      <c r="H507" s="26">
        <v>80</v>
      </c>
      <c r="I507" s="27" t="s">
        <v>22</v>
      </c>
      <c r="J507" s="28" t="s">
        <v>1782</v>
      </c>
      <c r="K507" s="29">
        <v>20</v>
      </c>
      <c r="L507" s="30">
        <v>23.22</v>
      </c>
      <c r="M507" s="31"/>
      <c r="N507" s="32">
        <v>3577</v>
      </c>
      <c r="O507" s="32">
        <v>0</v>
      </c>
    </row>
    <row r="508" spans="1:15" ht="34.5" customHeight="1" thickBot="1">
      <c r="A508" s="23" t="s">
        <v>1799</v>
      </c>
      <c r="B508" s="24" t="s">
        <v>22</v>
      </c>
      <c r="C508" s="25" t="str">
        <f>HYPERLINK("https://www.kts-pro.ru/images/tovar/C3614-22.jpg")</f>
        <v>https://www.kts-pro.ru/images/tovar/C3614-22.jpg</v>
      </c>
      <c r="D508" s="25" t="s">
        <v>1800</v>
      </c>
      <c r="E508" s="28" t="s">
        <v>1801</v>
      </c>
      <c r="F508" s="23" t="s">
        <v>1802</v>
      </c>
      <c r="G508" s="23" t="s">
        <v>23</v>
      </c>
      <c r="H508" s="26">
        <v>80</v>
      </c>
      <c r="I508" s="27" t="s">
        <v>22</v>
      </c>
      <c r="J508" s="28" t="s">
        <v>1782</v>
      </c>
      <c r="K508" s="29">
        <v>20</v>
      </c>
      <c r="L508" s="30">
        <v>22.74</v>
      </c>
      <c r="M508" s="31"/>
      <c r="N508" s="32">
        <v>8398</v>
      </c>
      <c r="O508" s="32">
        <v>0</v>
      </c>
    </row>
    <row r="509" spans="1:13" ht="34.5" customHeight="1">
      <c r="A509" s="18"/>
      <c r="B509" s="19"/>
      <c r="C509" s="20"/>
      <c r="D509" s="20" t="s">
        <v>1803</v>
      </c>
      <c r="E509" s="46" t="s">
        <v>1804</v>
      </c>
      <c r="F509" s="22"/>
      <c r="G509" s="22"/>
      <c r="H509" s="22"/>
      <c r="I509" s="22"/>
      <c r="J509" s="21"/>
      <c r="K509" s="22"/>
      <c r="L509" s="22"/>
      <c r="M509" s="22"/>
    </row>
    <row r="510" spans="1:15" ht="34.5" customHeight="1">
      <c r="A510" s="23" t="s">
        <v>1805</v>
      </c>
      <c r="B510" s="24" t="s">
        <v>22</v>
      </c>
      <c r="C510" s="25" t="str">
        <f>HYPERLINK("https://www.kts-pro.ru/images/tovar/C3619-41.jpg")</f>
        <v>https://www.kts-pro.ru/images/tovar/C3619-41.jpg</v>
      </c>
      <c r="D510" s="25" t="s">
        <v>1806</v>
      </c>
      <c r="E510" s="28" t="s">
        <v>1807</v>
      </c>
      <c r="F510" s="23" t="s">
        <v>1808</v>
      </c>
      <c r="G510" s="23" t="s">
        <v>23</v>
      </c>
      <c r="H510" s="26">
        <v>80</v>
      </c>
      <c r="I510" s="27" t="s">
        <v>22</v>
      </c>
      <c r="J510" s="28" t="s">
        <v>1809</v>
      </c>
      <c r="K510" s="29">
        <v>20</v>
      </c>
      <c r="L510" s="30">
        <v>27.21</v>
      </c>
      <c r="M510" s="31"/>
      <c r="N510" s="32">
        <v>3517</v>
      </c>
      <c r="O510" s="32">
        <v>80</v>
      </c>
    </row>
    <row r="511" spans="1:15" ht="34.5" customHeight="1">
      <c r="A511" s="23" t="s">
        <v>1810</v>
      </c>
      <c r="B511" s="24" t="s">
        <v>22</v>
      </c>
      <c r="C511" s="25" t="str">
        <f>HYPERLINK("https://www.kts-pro.ru/images/tovar/C3619-34.jpg")</f>
        <v>https://www.kts-pro.ru/images/tovar/C3619-34.jpg</v>
      </c>
      <c r="D511" s="25" t="s">
        <v>1811</v>
      </c>
      <c r="E511" s="28" t="s">
        <v>1812</v>
      </c>
      <c r="F511" s="23" t="s">
        <v>1813</v>
      </c>
      <c r="G511" s="23" t="s">
        <v>23</v>
      </c>
      <c r="H511" s="26">
        <v>80</v>
      </c>
      <c r="I511" s="27" t="s">
        <v>22</v>
      </c>
      <c r="J511" s="28" t="s">
        <v>1809</v>
      </c>
      <c r="K511" s="29">
        <v>20</v>
      </c>
      <c r="L511" s="30">
        <v>27.21</v>
      </c>
      <c r="M511" s="31"/>
      <c r="N511" s="32">
        <v>3575</v>
      </c>
      <c r="O511" s="32">
        <v>80</v>
      </c>
    </row>
    <row r="512" spans="1:15" ht="34.5" customHeight="1">
      <c r="A512" s="23" t="s">
        <v>1814</v>
      </c>
      <c r="B512" s="24" t="s">
        <v>22</v>
      </c>
      <c r="C512" s="25" t="str">
        <f>HYPERLINK("https://www.kts-pro.ru/images/tovar/C3619-26.jpg")</f>
        <v>https://www.kts-pro.ru/images/tovar/C3619-26.jpg</v>
      </c>
      <c r="D512" s="25" t="s">
        <v>1815</v>
      </c>
      <c r="E512" s="28" t="s">
        <v>1816</v>
      </c>
      <c r="F512" s="23" t="s">
        <v>1817</v>
      </c>
      <c r="G512" s="23" t="s">
        <v>23</v>
      </c>
      <c r="H512" s="26">
        <v>80</v>
      </c>
      <c r="I512" s="27" t="s">
        <v>22</v>
      </c>
      <c r="J512" s="28" t="s">
        <v>1818</v>
      </c>
      <c r="K512" s="29">
        <v>20</v>
      </c>
      <c r="L512" s="30">
        <v>29.47</v>
      </c>
      <c r="M512" s="31"/>
      <c r="N512" s="32">
        <v>6136</v>
      </c>
      <c r="O512" s="32">
        <v>0</v>
      </c>
    </row>
    <row r="513" spans="1:15" ht="34.5" customHeight="1">
      <c r="A513" s="23" t="s">
        <v>1819</v>
      </c>
      <c r="B513" s="24" t="s">
        <v>22</v>
      </c>
      <c r="C513" s="25" t="str">
        <f>HYPERLINK("https://www.kts-pro.ru/images/tovar/C3619-25.jpg")</f>
        <v>https://www.kts-pro.ru/images/tovar/C3619-25.jpg</v>
      </c>
      <c r="D513" s="25" t="s">
        <v>1820</v>
      </c>
      <c r="E513" s="28" t="s">
        <v>1821</v>
      </c>
      <c r="F513" s="23" t="s">
        <v>1822</v>
      </c>
      <c r="G513" s="23" t="s">
        <v>23</v>
      </c>
      <c r="H513" s="26">
        <v>80</v>
      </c>
      <c r="I513" s="27" t="s">
        <v>22</v>
      </c>
      <c r="J513" s="28" t="s">
        <v>1809</v>
      </c>
      <c r="K513" s="29">
        <v>20</v>
      </c>
      <c r="L513" s="30">
        <v>27.21</v>
      </c>
      <c r="M513" s="31"/>
      <c r="N513" s="32">
        <v>2701</v>
      </c>
      <c r="O513" s="32">
        <v>80</v>
      </c>
    </row>
    <row r="514" spans="1:15" ht="34.5" customHeight="1">
      <c r="A514" s="23" t="s">
        <v>1823</v>
      </c>
      <c r="B514" s="24" t="s">
        <v>22</v>
      </c>
      <c r="C514" s="25" t="str">
        <f>HYPERLINK("https://www.kts-pro.ru/images/tovar/C3619-39.jpg")</f>
        <v>https://www.kts-pro.ru/images/tovar/C3619-39.jpg</v>
      </c>
      <c r="D514" s="25" t="s">
        <v>1824</v>
      </c>
      <c r="E514" s="28" t="s">
        <v>1825</v>
      </c>
      <c r="F514" s="23" t="s">
        <v>1826</v>
      </c>
      <c r="G514" s="23" t="s">
        <v>23</v>
      </c>
      <c r="H514" s="26">
        <v>80</v>
      </c>
      <c r="I514" s="27" t="s">
        <v>22</v>
      </c>
      <c r="J514" s="28" t="s">
        <v>1809</v>
      </c>
      <c r="K514" s="29">
        <v>20</v>
      </c>
      <c r="L514" s="30">
        <v>27.21</v>
      </c>
      <c r="M514" s="31"/>
      <c r="N514" s="32">
        <v>4238</v>
      </c>
      <c r="O514" s="32">
        <v>0</v>
      </c>
    </row>
    <row r="515" spans="1:15" ht="34.5" customHeight="1">
      <c r="A515" s="23" t="s">
        <v>1827</v>
      </c>
      <c r="B515" s="24" t="s">
        <v>22</v>
      </c>
      <c r="C515" s="25" t="str">
        <f>HYPERLINK("https://www.kts-pro.ru/images/tovar/C3619-35.jpg")</f>
        <v>https://www.kts-pro.ru/images/tovar/C3619-35.jpg</v>
      </c>
      <c r="D515" s="25" t="s">
        <v>1828</v>
      </c>
      <c r="E515" s="28" t="s">
        <v>1829</v>
      </c>
      <c r="F515" s="23" t="s">
        <v>1830</v>
      </c>
      <c r="G515" s="23" t="s">
        <v>23</v>
      </c>
      <c r="H515" s="26">
        <v>80</v>
      </c>
      <c r="I515" s="27" t="s">
        <v>22</v>
      </c>
      <c r="J515" s="28" t="s">
        <v>1809</v>
      </c>
      <c r="K515" s="29">
        <v>20</v>
      </c>
      <c r="L515" s="30">
        <v>27.21</v>
      </c>
      <c r="M515" s="31"/>
      <c r="N515" s="32">
        <v>3834</v>
      </c>
      <c r="O515" s="32">
        <v>0</v>
      </c>
    </row>
    <row r="516" spans="1:15" ht="34.5" customHeight="1" thickBot="1">
      <c r="A516" s="23" t="s">
        <v>1831</v>
      </c>
      <c r="B516" s="24" t="s">
        <v>22</v>
      </c>
      <c r="C516" s="25" t="str">
        <f>HYPERLINK("https://www.kts-pro.ru/images/tovar/C3619-32.jpg")</f>
        <v>https://www.kts-pro.ru/images/tovar/C3619-32.jpg</v>
      </c>
      <c r="D516" s="25" t="s">
        <v>1832</v>
      </c>
      <c r="E516" s="28" t="s">
        <v>1833</v>
      </c>
      <c r="F516" s="23" t="s">
        <v>1834</v>
      </c>
      <c r="G516" s="23" t="s">
        <v>23</v>
      </c>
      <c r="H516" s="26">
        <v>80</v>
      </c>
      <c r="I516" s="27" t="s">
        <v>22</v>
      </c>
      <c r="J516" s="28" t="s">
        <v>1809</v>
      </c>
      <c r="K516" s="29">
        <v>20</v>
      </c>
      <c r="L516" s="30">
        <v>27.21</v>
      </c>
      <c r="M516" s="31"/>
      <c r="N516" s="32">
        <v>2957</v>
      </c>
      <c r="O516" s="32">
        <v>0</v>
      </c>
    </row>
    <row r="517" spans="1:13" ht="34.5" customHeight="1">
      <c r="A517" s="18"/>
      <c r="B517" s="19"/>
      <c r="C517" s="20"/>
      <c r="D517" s="20" t="s">
        <v>1835</v>
      </c>
      <c r="E517" s="46" t="s">
        <v>1836</v>
      </c>
      <c r="F517" s="22"/>
      <c r="G517" s="22"/>
      <c r="H517" s="22"/>
      <c r="I517" s="22"/>
      <c r="J517" s="21"/>
      <c r="K517" s="22"/>
      <c r="L517" s="22"/>
      <c r="M517" s="22"/>
    </row>
    <row r="518" spans="1:15" ht="34.5" customHeight="1" thickBot="1">
      <c r="A518" s="23" t="s">
        <v>1837</v>
      </c>
      <c r="B518" s="24" t="s">
        <v>22</v>
      </c>
      <c r="C518" s="25" t="str">
        <f>HYPERLINK("https://www.kts-pro.ru/images/tovar/C2797-08.jpg")</f>
        <v>https://www.kts-pro.ru/images/tovar/C2797-08.jpg</v>
      </c>
      <c r="D518" s="25" t="s">
        <v>1838</v>
      </c>
      <c r="E518" s="28" t="s">
        <v>1839</v>
      </c>
      <c r="F518" s="23" t="s">
        <v>1840</v>
      </c>
      <c r="G518" s="23" t="s">
        <v>23</v>
      </c>
      <c r="H518" s="26">
        <v>80</v>
      </c>
      <c r="I518" s="26">
        <v>10</v>
      </c>
      <c r="J518" s="28" t="s">
        <v>1818</v>
      </c>
      <c r="K518" s="29">
        <v>20</v>
      </c>
      <c r="L518" s="30">
        <v>32.12</v>
      </c>
      <c r="M518" s="31"/>
      <c r="N518" s="32">
        <v>2881</v>
      </c>
      <c r="O518" s="32">
        <v>0</v>
      </c>
    </row>
    <row r="519" spans="1:13" ht="34.5" customHeight="1">
      <c r="A519" s="18"/>
      <c r="B519" s="19"/>
      <c r="C519" s="20"/>
      <c r="D519" s="20" t="s">
        <v>1841</v>
      </c>
      <c r="E519" s="46" t="s">
        <v>1842</v>
      </c>
      <c r="F519" s="22"/>
      <c r="G519" s="22"/>
      <c r="H519" s="22"/>
      <c r="I519" s="22"/>
      <c r="J519" s="21"/>
      <c r="K519" s="22"/>
      <c r="L519" s="22"/>
      <c r="M519" s="22"/>
    </row>
    <row r="520" spans="1:15" ht="34.5" customHeight="1">
      <c r="A520" s="23" t="s">
        <v>1844</v>
      </c>
      <c r="B520" s="24" t="s">
        <v>22</v>
      </c>
      <c r="C520" s="25" t="str">
        <f>HYPERLINK("https://www.kts-pro.ru/images/tovar/C6046-08.jpg")</f>
        <v>https://www.kts-pro.ru/images/tovar/C6046-08.jpg</v>
      </c>
      <c r="D520" s="25" t="s">
        <v>1845</v>
      </c>
      <c r="E520" s="28" t="s">
        <v>1846</v>
      </c>
      <c r="F520" s="23" t="s">
        <v>1847</v>
      </c>
      <c r="G520" s="23" t="s">
        <v>23</v>
      </c>
      <c r="H520" s="26">
        <v>80</v>
      </c>
      <c r="I520" s="26">
        <v>10</v>
      </c>
      <c r="J520" s="28" t="s">
        <v>1843</v>
      </c>
      <c r="K520" s="29">
        <v>20</v>
      </c>
      <c r="L520" s="30">
        <v>24.04</v>
      </c>
      <c r="M520" s="31"/>
      <c r="N520" s="32">
        <v>1579</v>
      </c>
      <c r="O520" s="32">
        <v>160</v>
      </c>
    </row>
    <row r="521" spans="1:15" ht="34.5" customHeight="1">
      <c r="A521" s="23" t="s">
        <v>1848</v>
      </c>
      <c r="B521" s="24" t="s">
        <v>22</v>
      </c>
      <c r="C521" s="25" t="str">
        <f>HYPERLINK("https://www.kts-pro.ru/images/tovar/C6046-03.jpg")</f>
        <v>https://www.kts-pro.ru/images/tovar/C6046-03.jpg</v>
      </c>
      <c r="D521" s="25" t="s">
        <v>1849</v>
      </c>
      <c r="E521" s="28" t="s">
        <v>1850</v>
      </c>
      <c r="F521" s="23" t="s">
        <v>1851</v>
      </c>
      <c r="G521" s="23" t="s">
        <v>23</v>
      </c>
      <c r="H521" s="26">
        <v>80</v>
      </c>
      <c r="I521" s="26">
        <v>10</v>
      </c>
      <c r="J521" s="28" t="s">
        <v>1843</v>
      </c>
      <c r="K521" s="29">
        <v>20</v>
      </c>
      <c r="L521" s="30">
        <v>24.04</v>
      </c>
      <c r="M521" s="31"/>
      <c r="N521" s="32">
        <v>1666</v>
      </c>
      <c r="O521" s="32">
        <v>0</v>
      </c>
    </row>
    <row r="522" spans="1:15" ht="34.5" customHeight="1" thickBot="1">
      <c r="A522" s="23" t="s">
        <v>1852</v>
      </c>
      <c r="B522" s="24" t="s">
        <v>22</v>
      </c>
      <c r="C522" s="25" t="str">
        <f>HYPERLINK("https://www.kts-pro.ru/images/tovar/C6046-11.jpg")</f>
        <v>https://www.kts-pro.ru/images/tovar/C6046-11.jpg</v>
      </c>
      <c r="D522" s="25" t="s">
        <v>1853</v>
      </c>
      <c r="E522" s="28" t="s">
        <v>1854</v>
      </c>
      <c r="F522" s="23" t="s">
        <v>1855</v>
      </c>
      <c r="G522" s="23" t="s">
        <v>23</v>
      </c>
      <c r="H522" s="26">
        <v>80</v>
      </c>
      <c r="I522" s="26">
        <v>10</v>
      </c>
      <c r="J522" s="28" t="s">
        <v>1843</v>
      </c>
      <c r="K522" s="29">
        <v>20</v>
      </c>
      <c r="L522" s="30">
        <v>24.04</v>
      </c>
      <c r="M522" s="31"/>
      <c r="N522" s="32">
        <v>2637</v>
      </c>
      <c r="O522" s="32">
        <v>0</v>
      </c>
    </row>
    <row r="523" spans="1:13" ht="34.5" customHeight="1">
      <c r="A523" s="18"/>
      <c r="B523" s="19"/>
      <c r="C523" s="20"/>
      <c r="D523" s="20" t="s">
        <v>1856</v>
      </c>
      <c r="E523" s="46" t="s">
        <v>1857</v>
      </c>
      <c r="F523" s="22"/>
      <c r="G523" s="22"/>
      <c r="H523" s="22"/>
      <c r="I523" s="22"/>
      <c r="J523" s="21"/>
      <c r="K523" s="22"/>
      <c r="L523" s="22"/>
      <c r="M523" s="22"/>
    </row>
    <row r="524" spans="1:15" ht="34.5" customHeight="1">
      <c r="A524" s="23" t="s">
        <v>1859</v>
      </c>
      <c r="B524" s="24" t="s">
        <v>22</v>
      </c>
      <c r="C524" s="25" t="str">
        <f>HYPERLINK("https://www.kts-pro.ru/images/tovar/C7149-08.jpg")</f>
        <v>https://www.kts-pro.ru/images/tovar/C7149-08.jpg</v>
      </c>
      <c r="D524" s="25" t="s">
        <v>1860</v>
      </c>
      <c r="E524" s="28" t="s">
        <v>1861</v>
      </c>
      <c r="F524" s="23" t="s">
        <v>1862</v>
      </c>
      <c r="G524" s="23" t="s">
        <v>23</v>
      </c>
      <c r="H524" s="26">
        <v>80</v>
      </c>
      <c r="I524" s="26">
        <v>10</v>
      </c>
      <c r="J524" s="28" t="s">
        <v>1858</v>
      </c>
      <c r="K524" s="29">
        <v>20</v>
      </c>
      <c r="L524" s="30">
        <v>21.77</v>
      </c>
      <c r="M524" s="31"/>
      <c r="N524" s="32">
        <v>4845</v>
      </c>
      <c r="O524" s="32">
        <v>80</v>
      </c>
    </row>
    <row r="525" spans="1:15" ht="34.5" customHeight="1">
      <c r="A525" s="23" t="s">
        <v>1863</v>
      </c>
      <c r="B525" s="24" t="s">
        <v>22</v>
      </c>
      <c r="C525" s="25" t="str">
        <f>HYPERLINK("https://www.kts-pro.ru/images/tovar/C7149-06.jpg")</f>
        <v>https://www.kts-pro.ru/images/tovar/C7149-06.jpg</v>
      </c>
      <c r="D525" s="25" t="s">
        <v>1864</v>
      </c>
      <c r="E525" s="28" t="s">
        <v>1865</v>
      </c>
      <c r="F525" s="23" t="s">
        <v>1866</v>
      </c>
      <c r="G525" s="23" t="s">
        <v>23</v>
      </c>
      <c r="H525" s="26">
        <v>80</v>
      </c>
      <c r="I525" s="26">
        <v>10</v>
      </c>
      <c r="J525" s="28" t="s">
        <v>1858</v>
      </c>
      <c r="K525" s="29">
        <v>20</v>
      </c>
      <c r="L525" s="30">
        <v>21.77</v>
      </c>
      <c r="M525" s="31"/>
      <c r="N525" s="32">
        <v>5490</v>
      </c>
      <c r="O525" s="32">
        <v>0</v>
      </c>
    </row>
    <row r="526" spans="1:15" ht="34.5" customHeight="1">
      <c r="A526" s="23" t="s">
        <v>1867</v>
      </c>
      <c r="B526" s="24" t="s">
        <v>22</v>
      </c>
      <c r="C526" s="25" t="str">
        <f>HYPERLINK("https://www.kts-pro.ru/images/tovar/C7149-04.jpg")</f>
        <v>https://www.kts-pro.ru/images/tovar/C7149-04.jpg</v>
      </c>
      <c r="D526" s="25" t="s">
        <v>1868</v>
      </c>
      <c r="E526" s="28" t="s">
        <v>1869</v>
      </c>
      <c r="F526" s="23" t="s">
        <v>1870</v>
      </c>
      <c r="G526" s="23" t="s">
        <v>23</v>
      </c>
      <c r="H526" s="26">
        <v>80</v>
      </c>
      <c r="I526" s="26">
        <v>10</v>
      </c>
      <c r="J526" s="28" t="s">
        <v>1858</v>
      </c>
      <c r="K526" s="29">
        <v>20</v>
      </c>
      <c r="L526" s="30">
        <v>21.77</v>
      </c>
      <c r="M526" s="31"/>
      <c r="N526" s="32">
        <v>5214</v>
      </c>
      <c r="O526" s="32">
        <v>0</v>
      </c>
    </row>
    <row r="527" spans="1:15" ht="34.5" customHeight="1" thickBot="1">
      <c r="A527" s="23" t="s">
        <v>1871</v>
      </c>
      <c r="B527" s="24" t="s">
        <v>22</v>
      </c>
      <c r="C527" s="25" t="str">
        <f>HYPERLINK("https://www.kts-pro.ru/images/tovar/C7149-09.jpg")</f>
        <v>https://www.kts-pro.ru/images/tovar/C7149-09.jpg</v>
      </c>
      <c r="D527" s="25" t="s">
        <v>1872</v>
      </c>
      <c r="E527" s="28" t="s">
        <v>1873</v>
      </c>
      <c r="F527" s="23" t="s">
        <v>1874</v>
      </c>
      <c r="G527" s="23" t="s">
        <v>23</v>
      </c>
      <c r="H527" s="26">
        <v>80</v>
      </c>
      <c r="I527" s="26">
        <v>10</v>
      </c>
      <c r="J527" s="28" t="s">
        <v>1858</v>
      </c>
      <c r="K527" s="29">
        <v>20</v>
      </c>
      <c r="L527" s="30">
        <v>21.77</v>
      </c>
      <c r="M527" s="31"/>
      <c r="N527" s="32">
        <v>5841</v>
      </c>
      <c r="O527" s="32">
        <v>0</v>
      </c>
    </row>
    <row r="528" spans="1:13" ht="34.5" customHeight="1">
      <c r="A528" s="18"/>
      <c r="B528" s="19"/>
      <c r="C528" s="20"/>
      <c r="D528" s="20" t="s">
        <v>1875</v>
      </c>
      <c r="E528" s="46" t="s">
        <v>1876</v>
      </c>
      <c r="F528" s="22"/>
      <c r="G528" s="22"/>
      <c r="H528" s="22"/>
      <c r="I528" s="22"/>
      <c r="J528" s="21"/>
      <c r="K528" s="22"/>
      <c r="L528" s="22"/>
      <c r="M528" s="22"/>
    </row>
    <row r="529" spans="1:15" ht="34.5" customHeight="1">
      <c r="A529" s="23" t="s">
        <v>1877</v>
      </c>
      <c r="B529" s="24" t="s">
        <v>22</v>
      </c>
      <c r="C529" s="25" t="str">
        <f>HYPERLINK("https://www.kts-pro.ru/images/tovar/C7150-05.jpg")</f>
        <v>https://www.kts-pro.ru/images/tovar/C7150-05.jpg</v>
      </c>
      <c r="D529" s="25" t="s">
        <v>1878</v>
      </c>
      <c r="E529" s="28" t="s">
        <v>1879</v>
      </c>
      <c r="F529" s="23" t="s">
        <v>1880</v>
      </c>
      <c r="G529" s="23" t="s">
        <v>23</v>
      </c>
      <c r="H529" s="26">
        <v>80</v>
      </c>
      <c r="I529" s="26">
        <v>10</v>
      </c>
      <c r="J529" s="28" t="s">
        <v>1881</v>
      </c>
      <c r="K529" s="29">
        <v>20</v>
      </c>
      <c r="L529" s="30">
        <v>24.37</v>
      </c>
      <c r="M529" s="31"/>
      <c r="N529" s="32">
        <v>1685</v>
      </c>
      <c r="O529" s="32">
        <v>0</v>
      </c>
    </row>
    <row r="530" spans="1:15" ht="34.5" customHeight="1">
      <c r="A530" s="23" t="s">
        <v>1882</v>
      </c>
      <c r="B530" s="24" t="s">
        <v>22</v>
      </c>
      <c r="C530" s="25" t="str">
        <f>HYPERLINK("https://www.kts-pro.ru/images/tovar/C7150-03.jpg")</f>
        <v>https://www.kts-pro.ru/images/tovar/C7150-03.jpg</v>
      </c>
      <c r="D530" s="25" t="s">
        <v>1883</v>
      </c>
      <c r="E530" s="28" t="s">
        <v>1884</v>
      </c>
      <c r="F530" s="23" t="s">
        <v>1885</v>
      </c>
      <c r="G530" s="23" t="s">
        <v>23</v>
      </c>
      <c r="H530" s="26">
        <v>80</v>
      </c>
      <c r="I530" s="26">
        <v>10</v>
      </c>
      <c r="J530" s="28" t="s">
        <v>1881</v>
      </c>
      <c r="K530" s="29">
        <v>20</v>
      </c>
      <c r="L530" s="30">
        <v>24.37</v>
      </c>
      <c r="M530" s="31"/>
      <c r="N530" s="32">
        <v>4978</v>
      </c>
      <c r="O530" s="32">
        <v>0</v>
      </c>
    </row>
    <row r="531" spans="1:15" ht="34.5" customHeight="1" thickBot="1">
      <c r="A531" s="23" t="s">
        <v>1886</v>
      </c>
      <c r="B531" s="24" t="s">
        <v>22</v>
      </c>
      <c r="C531" s="25" t="str">
        <f>HYPERLINK("https://www.kts-pro.ru/images/tovar/C7150-07.jpg")</f>
        <v>https://www.kts-pro.ru/images/tovar/C7150-07.jpg</v>
      </c>
      <c r="D531" s="25" t="s">
        <v>1887</v>
      </c>
      <c r="E531" s="28" t="s">
        <v>1888</v>
      </c>
      <c r="F531" s="23" t="s">
        <v>1889</v>
      </c>
      <c r="G531" s="23" t="s">
        <v>23</v>
      </c>
      <c r="H531" s="26">
        <v>80</v>
      </c>
      <c r="I531" s="26">
        <v>10</v>
      </c>
      <c r="J531" s="28" t="s">
        <v>1881</v>
      </c>
      <c r="K531" s="29">
        <v>20</v>
      </c>
      <c r="L531" s="30">
        <v>24.37</v>
      </c>
      <c r="M531" s="31"/>
      <c r="N531" s="32">
        <v>2769</v>
      </c>
      <c r="O531" s="32">
        <v>0</v>
      </c>
    </row>
    <row r="532" spans="1:13" ht="34.5" customHeight="1">
      <c r="A532" s="18"/>
      <c r="B532" s="19"/>
      <c r="C532" s="20"/>
      <c r="D532" s="20" t="s">
        <v>1890</v>
      </c>
      <c r="E532" s="46" t="s">
        <v>1891</v>
      </c>
      <c r="F532" s="22"/>
      <c r="G532" s="22"/>
      <c r="H532" s="22"/>
      <c r="I532" s="22"/>
      <c r="J532" s="21"/>
      <c r="K532" s="22"/>
      <c r="L532" s="22"/>
      <c r="M532" s="22"/>
    </row>
    <row r="533" spans="1:15" ht="34.5" customHeight="1">
      <c r="A533" s="23" t="s">
        <v>1892</v>
      </c>
      <c r="B533" s="24" t="s">
        <v>22</v>
      </c>
      <c r="C533" s="25" t="str">
        <f>HYPERLINK("https://www.kts-pro.ru/images/tovar/C7148-01.jpg")</f>
        <v>https://www.kts-pro.ru/images/tovar/C7148-01.jpg</v>
      </c>
      <c r="D533" s="25" t="s">
        <v>1893</v>
      </c>
      <c r="E533" s="28" t="s">
        <v>1894</v>
      </c>
      <c r="F533" s="23" t="s">
        <v>1895</v>
      </c>
      <c r="G533" s="23" t="s">
        <v>23</v>
      </c>
      <c r="H533" s="26">
        <v>40</v>
      </c>
      <c r="I533" s="27" t="s">
        <v>22</v>
      </c>
      <c r="J533" s="28" t="s">
        <v>1896</v>
      </c>
      <c r="K533" s="29">
        <v>20</v>
      </c>
      <c r="L533" s="30">
        <v>39.59</v>
      </c>
      <c r="M533" s="31"/>
      <c r="N533" s="32">
        <v>4389</v>
      </c>
      <c r="O533" s="32">
        <v>80</v>
      </c>
    </row>
    <row r="534" spans="1:15" ht="34.5" customHeight="1">
      <c r="A534" s="23" t="s">
        <v>1897</v>
      </c>
      <c r="B534" s="24" t="s">
        <v>22</v>
      </c>
      <c r="C534" s="25" t="str">
        <f>HYPERLINK("https://www.kts-pro.ru/images/tovar/C7148-06.jpg")</f>
        <v>https://www.kts-pro.ru/images/tovar/C7148-06.jpg</v>
      </c>
      <c r="D534" s="25" t="s">
        <v>1898</v>
      </c>
      <c r="E534" s="28" t="s">
        <v>1899</v>
      </c>
      <c r="F534" s="23" t="s">
        <v>1900</v>
      </c>
      <c r="G534" s="23" t="s">
        <v>23</v>
      </c>
      <c r="H534" s="26">
        <v>40</v>
      </c>
      <c r="I534" s="27" t="s">
        <v>22</v>
      </c>
      <c r="J534" s="28" t="s">
        <v>1896</v>
      </c>
      <c r="K534" s="29">
        <v>20</v>
      </c>
      <c r="L534" s="30">
        <v>39.59</v>
      </c>
      <c r="M534" s="31"/>
      <c r="N534" s="32">
        <v>4398</v>
      </c>
      <c r="O534" s="32">
        <v>0</v>
      </c>
    </row>
    <row r="535" spans="1:15" ht="34.5" customHeight="1">
      <c r="A535" s="23" t="s">
        <v>1901</v>
      </c>
      <c r="B535" s="24" t="s">
        <v>22</v>
      </c>
      <c r="C535" s="25" t="str">
        <f>HYPERLINK("https://www.kts-pro.ru/images/tovar/C7148-05.jpg")</f>
        <v>https://www.kts-pro.ru/images/tovar/C7148-05.jpg</v>
      </c>
      <c r="D535" s="25" t="s">
        <v>1902</v>
      </c>
      <c r="E535" s="28" t="s">
        <v>1903</v>
      </c>
      <c r="F535" s="23" t="s">
        <v>1904</v>
      </c>
      <c r="G535" s="23" t="s">
        <v>23</v>
      </c>
      <c r="H535" s="26">
        <v>40</v>
      </c>
      <c r="I535" s="27" t="s">
        <v>22</v>
      </c>
      <c r="J535" s="28" t="s">
        <v>1896</v>
      </c>
      <c r="K535" s="29">
        <v>20</v>
      </c>
      <c r="L535" s="30">
        <v>39.59</v>
      </c>
      <c r="M535" s="31"/>
      <c r="N535" s="32">
        <v>5145</v>
      </c>
      <c r="O535" s="32">
        <v>0</v>
      </c>
    </row>
    <row r="536" spans="1:15" ht="34.5" customHeight="1">
      <c r="A536" s="23" t="s">
        <v>1905</v>
      </c>
      <c r="B536" s="24" t="s">
        <v>22</v>
      </c>
      <c r="C536" s="25" t="str">
        <f>HYPERLINK("https://www.kts-pro.ru/images/tovar/C7148-07.jpg")</f>
        <v>https://www.kts-pro.ru/images/tovar/C7148-07.jpg</v>
      </c>
      <c r="D536" s="25" t="s">
        <v>1906</v>
      </c>
      <c r="E536" s="28" t="s">
        <v>1907</v>
      </c>
      <c r="F536" s="23" t="s">
        <v>1908</v>
      </c>
      <c r="G536" s="23" t="s">
        <v>23</v>
      </c>
      <c r="H536" s="26">
        <v>40</v>
      </c>
      <c r="I536" s="27" t="s">
        <v>22</v>
      </c>
      <c r="J536" s="28" t="s">
        <v>1896</v>
      </c>
      <c r="K536" s="29">
        <v>20</v>
      </c>
      <c r="L536" s="30">
        <v>39.59</v>
      </c>
      <c r="M536" s="31"/>
      <c r="N536" s="32">
        <v>4531</v>
      </c>
      <c r="O536" s="32">
        <v>0</v>
      </c>
    </row>
    <row r="537" spans="1:15" ht="34.5" customHeight="1" thickBot="1">
      <c r="A537" s="23" t="s">
        <v>1909</v>
      </c>
      <c r="B537" s="24" t="s">
        <v>22</v>
      </c>
      <c r="C537" s="25" t="str">
        <f>HYPERLINK("https://www.kts-pro.ru/images/tovar/C7148-03.jpg")</f>
        <v>https://www.kts-pro.ru/images/tovar/C7148-03.jpg</v>
      </c>
      <c r="D537" s="25" t="s">
        <v>1910</v>
      </c>
      <c r="E537" s="28" t="s">
        <v>1911</v>
      </c>
      <c r="F537" s="23" t="s">
        <v>1912</v>
      </c>
      <c r="G537" s="23" t="s">
        <v>23</v>
      </c>
      <c r="H537" s="26">
        <v>40</v>
      </c>
      <c r="I537" s="27" t="s">
        <v>22</v>
      </c>
      <c r="J537" s="28" t="s">
        <v>1896</v>
      </c>
      <c r="K537" s="29">
        <v>20</v>
      </c>
      <c r="L537" s="30">
        <v>39.59</v>
      </c>
      <c r="M537" s="31"/>
      <c r="N537" s="32">
        <v>6384</v>
      </c>
      <c r="O537" s="32">
        <v>0</v>
      </c>
    </row>
    <row r="538" spans="1:15" ht="34.5" customHeight="1" thickBot="1">
      <c r="A538" s="13"/>
      <c r="B538" s="14"/>
      <c r="C538" s="15"/>
      <c r="D538" s="15" t="s">
        <v>336</v>
      </c>
      <c r="E538" s="45" t="s">
        <v>1913</v>
      </c>
      <c r="F538" s="17"/>
      <c r="G538" s="17"/>
      <c r="H538" s="17"/>
      <c r="I538" s="17"/>
      <c r="J538" s="16"/>
      <c r="K538" s="17"/>
      <c r="L538" s="17"/>
      <c r="M538" s="17"/>
      <c r="N538" s="17"/>
      <c r="O538" s="17"/>
    </row>
    <row r="539" spans="1:13" ht="34.5" customHeight="1">
      <c r="A539" s="18"/>
      <c r="B539" s="19"/>
      <c r="C539" s="20"/>
      <c r="D539" s="20" t="s">
        <v>1914</v>
      </c>
      <c r="E539" s="46" t="s">
        <v>1915</v>
      </c>
      <c r="F539" s="22"/>
      <c r="G539" s="22"/>
      <c r="H539" s="22"/>
      <c r="I539" s="22"/>
      <c r="J539" s="21"/>
      <c r="K539" s="22"/>
      <c r="L539" s="22"/>
      <c r="M539" s="22"/>
    </row>
    <row r="540" spans="1:15" ht="34.5" customHeight="1" thickBot="1">
      <c r="A540" s="23" t="s">
        <v>1917</v>
      </c>
      <c r="B540" s="24" t="s">
        <v>22</v>
      </c>
      <c r="C540" s="25" t="str">
        <f>HYPERLINK("https://www.kts-pro.ru/images/tovar/C0412-18.jpg")</f>
        <v>https://www.kts-pro.ru/images/tovar/C0412-18.jpg</v>
      </c>
      <c r="D540" s="25" t="s">
        <v>1918</v>
      </c>
      <c r="E540" s="28" t="s">
        <v>1919</v>
      </c>
      <c r="F540" s="23" t="s">
        <v>1920</v>
      </c>
      <c r="G540" s="23" t="s">
        <v>23</v>
      </c>
      <c r="H540" s="26">
        <v>40</v>
      </c>
      <c r="I540" s="26">
        <v>5</v>
      </c>
      <c r="J540" s="28" t="s">
        <v>1916</v>
      </c>
      <c r="K540" s="29">
        <v>20</v>
      </c>
      <c r="L540" s="30">
        <v>46.63</v>
      </c>
      <c r="M540" s="31"/>
      <c r="N540" s="32">
        <v>2236</v>
      </c>
      <c r="O540" s="32">
        <v>0</v>
      </c>
    </row>
    <row r="541" spans="1:13" ht="34.5" customHeight="1">
      <c r="A541" s="18"/>
      <c r="B541" s="19"/>
      <c r="C541" s="20"/>
      <c r="D541" s="20" t="s">
        <v>1921</v>
      </c>
      <c r="E541" s="46" t="s">
        <v>1922</v>
      </c>
      <c r="F541" s="22"/>
      <c r="G541" s="22"/>
      <c r="H541" s="22"/>
      <c r="I541" s="22"/>
      <c r="J541" s="21"/>
      <c r="K541" s="22"/>
      <c r="L541" s="22"/>
      <c r="M541" s="22"/>
    </row>
    <row r="542" spans="1:15" ht="34.5" customHeight="1">
      <c r="A542" s="33" t="s">
        <v>1925</v>
      </c>
      <c r="B542" s="34" t="s">
        <v>454</v>
      </c>
      <c r="C542" s="35" t="str">
        <f>HYPERLINK("https://www.kts-pro.ru/images/tovar/C0414-50.jpg")</f>
        <v>https://www.kts-pro.ru/images/tovar/C0414-50.jpg</v>
      </c>
      <c r="D542" s="35" t="s">
        <v>1926</v>
      </c>
      <c r="E542" s="38" t="s">
        <v>1923</v>
      </c>
      <c r="F542" s="33" t="s">
        <v>1927</v>
      </c>
      <c r="G542" s="33" t="s">
        <v>23</v>
      </c>
      <c r="H542" s="36">
        <v>40</v>
      </c>
      <c r="I542" s="36">
        <v>5</v>
      </c>
      <c r="J542" s="38" t="s">
        <v>1924</v>
      </c>
      <c r="K542" s="39">
        <v>20</v>
      </c>
      <c r="L542" s="40">
        <v>67.61</v>
      </c>
      <c r="M542" s="31"/>
      <c r="N542" s="41">
        <v>1918</v>
      </c>
      <c r="O542" s="41">
        <v>0</v>
      </c>
    </row>
    <row r="543" spans="1:15" ht="34.5" customHeight="1">
      <c r="A543" s="33" t="s">
        <v>1928</v>
      </c>
      <c r="B543" s="34" t="s">
        <v>454</v>
      </c>
      <c r="C543" s="35" t="str">
        <f>HYPERLINK("https://www.kts-pro.ru/images/tovar/C0414-58.jpg")</f>
        <v>https://www.kts-pro.ru/images/tovar/C0414-58.jpg</v>
      </c>
      <c r="D543" s="35" t="s">
        <v>1929</v>
      </c>
      <c r="E543" s="38" t="s">
        <v>1930</v>
      </c>
      <c r="F543" s="33" t="s">
        <v>1931</v>
      </c>
      <c r="G543" s="33" t="s">
        <v>23</v>
      </c>
      <c r="H543" s="36">
        <v>40</v>
      </c>
      <c r="I543" s="36">
        <v>5</v>
      </c>
      <c r="J543" s="38" t="s">
        <v>1924</v>
      </c>
      <c r="K543" s="39">
        <v>20</v>
      </c>
      <c r="L543" s="40">
        <v>67.61</v>
      </c>
      <c r="M543" s="31"/>
      <c r="N543" s="41">
        <v>1998</v>
      </c>
      <c r="O543" s="41">
        <v>0</v>
      </c>
    </row>
    <row r="544" spans="1:15" ht="34.5" customHeight="1">
      <c r="A544" s="33" t="s">
        <v>1932</v>
      </c>
      <c r="B544" s="34" t="s">
        <v>454</v>
      </c>
      <c r="C544" s="35" t="str">
        <f>HYPERLINK("https://www.kts-pro.ru/images/tovar/C0414-53.jpg")</f>
        <v>https://www.kts-pro.ru/images/tovar/C0414-53.jpg</v>
      </c>
      <c r="D544" s="35" t="s">
        <v>1933</v>
      </c>
      <c r="E544" s="38" t="s">
        <v>1934</v>
      </c>
      <c r="F544" s="33" t="s">
        <v>1935</v>
      </c>
      <c r="G544" s="33" t="s">
        <v>23</v>
      </c>
      <c r="H544" s="36">
        <v>40</v>
      </c>
      <c r="I544" s="36">
        <v>5</v>
      </c>
      <c r="J544" s="38" t="s">
        <v>1924</v>
      </c>
      <c r="K544" s="39">
        <v>20</v>
      </c>
      <c r="L544" s="40">
        <v>67.61</v>
      </c>
      <c r="M544" s="31"/>
      <c r="N544" s="41">
        <v>1718</v>
      </c>
      <c r="O544" s="41">
        <v>0</v>
      </c>
    </row>
    <row r="545" spans="1:15" ht="34.5" customHeight="1">
      <c r="A545" s="33" t="s">
        <v>1936</v>
      </c>
      <c r="B545" s="34" t="s">
        <v>454</v>
      </c>
      <c r="C545" s="35" t="str">
        <f>HYPERLINK("https://www.kts-pro.ru/images/tovar/C0414-51.jpg")</f>
        <v>https://www.kts-pro.ru/images/tovar/C0414-51.jpg</v>
      </c>
      <c r="D545" s="35" t="s">
        <v>1937</v>
      </c>
      <c r="E545" s="38" t="s">
        <v>1938</v>
      </c>
      <c r="F545" s="33" t="s">
        <v>1939</v>
      </c>
      <c r="G545" s="33" t="s">
        <v>23</v>
      </c>
      <c r="H545" s="36">
        <v>40</v>
      </c>
      <c r="I545" s="36">
        <v>5</v>
      </c>
      <c r="J545" s="38" t="s">
        <v>1924</v>
      </c>
      <c r="K545" s="39">
        <v>20</v>
      </c>
      <c r="L545" s="40">
        <v>67.61</v>
      </c>
      <c r="M545" s="31"/>
      <c r="N545" s="41">
        <v>1958</v>
      </c>
      <c r="O545" s="41">
        <v>0</v>
      </c>
    </row>
    <row r="546" spans="1:15" ht="34.5" customHeight="1">
      <c r="A546" s="33" t="s">
        <v>1940</v>
      </c>
      <c r="B546" s="34" t="s">
        <v>454</v>
      </c>
      <c r="C546" s="35" t="str">
        <f>HYPERLINK("https://www.kts-pro.ru/images/tovar/C0414-55.jpg")</f>
        <v>https://www.kts-pro.ru/images/tovar/C0414-55.jpg</v>
      </c>
      <c r="D546" s="35" t="s">
        <v>1941</v>
      </c>
      <c r="E546" s="38" t="s">
        <v>1942</v>
      </c>
      <c r="F546" s="33" t="s">
        <v>1943</v>
      </c>
      <c r="G546" s="33" t="s">
        <v>23</v>
      </c>
      <c r="H546" s="36">
        <v>40</v>
      </c>
      <c r="I546" s="36">
        <v>5</v>
      </c>
      <c r="J546" s="38" t="s">
        <v>1924</v>
      </c>
      <c r="K546" s="39">
        <v>20</v>
      </c>
      <c r="L546" s="40">
        <v>67.61</v>
      </c>
      <c r="M546" s="31"/>
      <c r="N546" s="41">
        <v>1958</v>
      </c>
      <c r="O546" s="41">
        <v>0</v>
      </c>
    </row>
    <row r="547" spans="1:15" ht="34.5" customHeight="1">
      <c r="A547" s="23" t="s">
        <v>1944</v>
      </c>
      <c r="B547" s="24" t="s">
        <v>22</v>
      </c>
      <c r="C547" s="25" t="str">
        <f>HYPERLINK("https://www.kts-pro.ru/images/tovar/C0414-47.jpg")</f>
        <v>https://www.kts-pro.ru/images/tovar/C0414-47.jpg</v>
      </c>
      <c r="D547" s="25" t="s">
        <v>1945</v>
      </c>
      <c r="E547" s="28" t="s">
        <v>1946</v>
      </c>
      <c r="F547" s="23" t="s">
        <v>1947</v>
      </c>
      <c r="G547" s="23" t="s">
        <v>23</v>
      </c>
      <c r="H547" s="26">
        <v>40</v>
      </c>
      <c r="I547" s="26">
        <v>5</v>
      </c>
      <c r="J547" s="28" t="s">
        <v>1924</v>
      </c>
      <c r="K547" s="29">
        <v>20</v>
      </c>
      <c r="L547" s="30">
        <v>58.58</v>
      </c>
      <c r="M547" s="31"/>
      <c r="N547" s="32">
        <v>1190</v>
      </c>
      <c r="O547" s="32">
        <v>0</v>
      </c>
    </row>
    <row r="548" spans="1:15" ht="34.5" customHeight="1">
      <c r="A548" s="33" t="s">
        <v>1948</v>
      </c>
      <c r="B548" s="34" t="s">
        <v>454</v>
      </c>
      <c r="C548" s="35" t="str">
        <f>HYPERLINK("https://www.kts-pro.ru/images/tovar/C0414-59.jpg")</f>
        <v>https://www.kts-pro.ru/images/tovar/C0414-59.jpg</v>
      </c>
      <c r="D548" s="35" t="s">
        <v>1949</v>
      </c>
      <c r="E548" s="38" t="s">
        <v>1950</v>
      </c>
      <c r="F548" s="33" t="s">
        <v>1951</v>
      </c>
      <c r="G548" s="33" t="s">
        <v>23</v>
      </c>
      <c r="H548" s="36">
        <v>40</v>
      </c>
      <c r="I548" s="36">
        <v>5</v>
      </c>
      <c r="J548" s="38" t="s">
        <v>1924</v>
      </c>
      <c r="K548" s="39">
        <v>20</v>
      </c>
      <c r="L548" s="40">
        <v>67.61</v>
      </c>
      <c r="M548" s="31"/>
      <c r="N548" s="41">
        <v>1877</v>
      </c>
      <c r="O548" s="41">
        <v>0</v>
      </c>
    </row>
    <row r="549" spans="1:15" ht="34.5" customHeight="1">
      <c r="A549" s="33" t="s">
        <v>1952</v>
      </c>
      <c r="B549" s="34" t="s">
        <v>454</v>
      </c>
      <c r="C549" s="35" t="str">
        <f>HYPERLINK("https://www.kts-pro.ru/images/tovar/C0414-54.jpg")</f>
        <v>https://www.kts-pro.ru/images/tovar/C0414-54.jpg</v>
      </c>
      <c r="D549" s="35" t="s">
        <v>1953</v>
      </c>
      <c r="E549" s="38" t="s">
        <v>1954</v>
      </c>
      <c r="F549" s="33" t="s">
        <v>1955</v>
      </c>
      <c r="G549" s="33" t="s">
        <v>23</v>
      </c>
      <c r="H549" s="36">
        <v>40</v>
      </c>
      <c r="I549" s="36">
        <v>5</v>
      </c>
      <c r="J549" s="38" t="s">
        <v>1924</v>
      </c>
      <c r="K549" s="39">
        <v>20</v>
      </c>
      <c r="L549" s="40">
        <v>67.61</v>
      </c>
      <c r="M549" s="31"/>
      <c r="N549" s="41">
        <v>1758</v>
      </c>
      <c r="O549" s="41">
        <v>0</v>
      </c>
    </row>
    <row r="550" spans="1:15" ht="34.5" customHeight="1">
      <c r="A550" s="33" t="s">
        <v>1956</v>
      </c>
      <c r="B550" s="34" t="s">
        <v>454</v>
      </c>
      <c r="C550" s="35" t="str">
        <f>HYPERLINK("https://www.kts-pro.ru/images/tovar/C0414-57.jpg")</f>
        <v>https://www.kts-pro.ru/images/tovar/C0414-57.jpg</v>
      </c>
      <c r="D550" s="35" t="s">
        <v>1957</v>
      </c>
      <c r="E550" s="38" t="s">
        <v>1958</v>
      </c>
      <c r="F550" s="33" t="s">
        <v>1959</v>
      </c>
      <c r="G550" s="33" t="s">
        <v>23</v>
      </c>
      <c r="H550" s="36">
        <v>40</v>
      </c>
      <c r="I550" s="36">
        <v>5</v>
      </c>
      <c r="J550" s="38" t="s">
        <v>1924</v>
      </c>
      <c r="K550" s="39">
        <v>20</v>
      </c>
      <c r="L550" s="40">
        <v>67.61</v>
      </c>
      <c r="M550" s="31"/>
      <c r="N550" s="41">
        <v>1758</v>
      </c>
      <c r="O550" s="41">
        <v>0</v>
      </c>
    </row>
    <row r="551" spans="1:15" ht="34.5" customHeight="1">
      <c r="A551" s="33" t="s">
        <v>1960</v>
      </c>
      <c r="B551" s="34" t="s">
        <v>454</v>
      </c>
      <c r="C551" s="35" t="str">
        <f>HYPERLINK("https://www.kts-pro.ru/images/tovar/C0414-56.jpg")</f>
        <v>https://www.kts-pro.ru/images/tovar/C0414-56.jpg</v>
      </c>
      <c r="D551" s="35" t="s">
        <v>1961</v>
      </c>
      <c r="E551" s="38" t="s">
        <v>1962</v>
      </c>
      <c r="F551" s="33" t="s">
        <v>1963</v>
      </c>
      <c r="G551" s="33" t="s">
        <v>23</v>
      </c>
      <c r="H551" s="36">
        <v>40</v>
      </c>
      <c r="I551" s="36">
        <v>5</v>
      </c>
      <c r="J551" s="38" t="s">
        <v>1924</v>
      </c>
      <c r="K551" s="39">
        <v>20</v>
      </c>
      <c r="L551" s="40">
        <v>67.61</v>
      </c>
      <c r="M551" s="31"/>
      <c r="N551" s="41">
        <v>1958</v>
      </c>
      <c r="O551" s="41">
        <v>0</v>
      </c>
    </row>
    <row r="552" spans="1:15" ht="34.5" customHeight="1" thickBot="1">
      <c r="A552" s="33" t="s">
        <v>1964</v>
      </c>
      <c r="B552" s="34" t="s">
        <v>454</v>
      </c>
      <c r="C552" s="35" t="str">
        <f>HYPERLINK("https://www.kts-pro.ru/images/tovar/C0414-52.jpg")</f>
        <v>https://www.kts-pro.ru/images/tovar/C0414-52.jpg</v>
      </c>
      <c r="D552" s="35" t="s">
        <v>1965</v>
      </c>
      <c r="E552" s="38" t="s">
        <v>1966</v>
      </c>
      <c r="F552" s="33" t="s">
        <v>1967</v>
      </c>
      <c r="G552" s="33" t="s">
        <v>23</v>
      </c>
      <c r="H552" s="36">
        <v>40</v>
      </c>
      <c r="I552" s="36">
        <v>5</v>
      </c>
      <c r="J552" s="38" t="s">
        <v>1924</v>
      </c>
      <c r="K552" s="39">
        <v>20</v>
      </c>
      <c r="L552" s="40">
        <v>67.61</v>
      </c>
      <c r="M552" s="31"/>
      <c r="N552" s="41">
        <v>1718</v>
      </c>
      <c r="O552" s="41">
        <v>0</v>
      </c>
    </row>
    <row r="553" spans="1:13" ht="34.5" customHeight="1">
      <c r="A553" s="18"/>
      <c r="B553" s="19"/>
      <c r="C553" s="20"/>
      <c r="D553" s="20" t="s">
        <v>1968</v>
      </c>
      <c r="E553" s="46" t="s">
        <v>1969</v>
      </c>
      <c r="F553" s="22"/>
      <c r="G553" s="22"/>
      <c r="H553" s="22"/>
      <c r="I553" s="22"/>
      <c r="J553" s="21"/>
      <c r="K553" s="22"/>
      <c r="L553" s="22"/>
      <c r="M553" s="22"/>
    </row>
    <row r="554" spans="1:15" ht="34.5" customHeight="1" thickBot="1">
      <c r="A554" s="23" t="s">
        <v>1970</v>
      </c>
      <c r="B554" s="24" t="s">
        <v>22</v>
      </c>
      <c r="C554" s="25" t="str">
        <f>HYPERLINK("https://www.kts-pro.ru/images/tovar/C2553-44.jpg")</f>
        <v>https://www.kts-pro.ru/images/tovar/C2553-44.jpg</v>
      </c>
      <c r="D554" s="25" t="s">
        <v>1971</v>
      </c>
      <c r="E554" s="28" t="s">
        <v>1972</v>
      </c>
      <c r="F554" s="23" t="s">
        <v>1973</v>
      </c>
      <c r="G554" s="23" t="s">
        <v>23</v>
      </c>
      <c r="H554" s="26">
        <v>30</v>
      </c>
      <c r="I554" s="26">
        <v>5</v>
      </c>
      <c r="J554" s="28" t="s">
        <v>1974</v>
      </c>
      <c r="K554" s="29">
        <v>20</v>
      </c>
      <c r="L554" s="30">
        <v>55.63</v>
      </c>
      <c r="M554" s="31"/>
      <c r="N554" s="32">
        <v>1046</v>
      </c>
      <c r="O554" s="32">
        <v>20</v>
      </c>
    </row>
    <row r="555" spans="1:15" ht="34.5" customHeight="1" thickBot="1">
      <c r="A555" s="13"/>
      <c r="B555" s="14"/>
      <c r="C555" s="15"/>
      <c r="D555" s="15" t="s">
        <v>336</v>
      </c>
      <c r="E555" s="45" t="s">
        <v>1975</v>
      </c>
      <c r="F555" s="17"/>
      <c r="G555" s="17"/>
      <c r="H555" s="17"/>
      <c r="I555" s="17"/>
      <c r="J555" s="16"/>
      <c r="K555" s="17"/>
      <c r="L555" s="17"/>
      <c r="M555" s="17"/>
      <c r="N555" s="17"/>
      <c r="O555" s="17"/>
    </row>
    <row r="556" spans="1:13" ht="34.5" customHeight="1">
      <c r="A556" s="18"/>
      <c r="B556" s="19"/>
      <c r="C556" s="20"/>
      <c r="D556" s="20" t="s">
        <v>1976</v>
      </c>
      <c r="E556" s="46" t="s">
        <v>1977</v>
      </c>
      <c r="F556" s="22"/>
      <c r="G556" s="22"/>
      <c r="H556" s="22"/>
      <c r="I556" s="22"/>
      <c r="J556" s="21"/>
      <c r="K556" s="22"/>
      <c r="L556" s="22"/>
      <c r="M556" s="22"/>
    </row>
    <row r="557" spans="1:15" ht="34.5" customHeight="1" thickBot="1">
      <c r="A557" s="23" t="s">
        <v>1978</v>
      </c>
      <c r="B557" s="24" t="s">
        <v>22</v>
      </c>
      <c r="C557" s="25" t="str">
        <f>HYPERLINK("https://www.kts-pro.ru/images/tovar/C0952-16.jpg")</f>
        <v>https://www.kts-pro.ru/images/tovar/C0952-16.jpg</v>
      </c>
      <c r="D557" s="25" t="s">
        <v>1979</v>
      </c>
      <c r="E557" s="28" t="s">
        <v>1980</v>
      </c>
      <c r="F557" s="23" t="s">
        <v>1981</v>
      </c>
      <c r="G557" s="23" t="s">
        <v>23</v>
      </c>
      <c r="H557" s="26">
        <v>20</v>
      </c>
      <c r="I557" s="27" t="s">
        <v>22</v>
      </c>
      <c r="J557" s="28" t="s">
        <v>1982</v>
      </c>
      <c r="K557" s="29">
        <v>20</v>
      </c>
      <c r="L557" s="30">
        <v>139.97</v>
      </c>
      <c r="M557" s="31"/>
      <c r="N557" s="32">
        <v>987</v>
      </c>
      <c r="O557" s="32">
        <v>160</v>
      </c>
    </row>
    <row r="558" spans="1:15" ht="34.5" customHeight="1" thickBot="1">
      <c r="A558" s="13"/>
      <c r="B558" s="14"/>
      <c r="C558" s="15"/>
      <c r="D558" s="15" t="s">
        <v>17</v>
      </c>
      <c r="E558" s="45" t="s">
        <v>1983</v>
      </c>
      <c r="F558" s="17"/>
      <c r="G558" s="17"/>
      <c r="H558" s="17"/>
      <c r="I558" s="17"/>
      <c r="J558" s="16"/>
      <c r="K558" s="17"/>
      <c r="L558" s="17"/>
      <c r="M558" s="17"/>
      <c r="N558" s="17"/>
      <c r="O558" s="17"/>
    </row>
    <row r="559" spans="1:15" ht="34.5" customHeight="1" thickBot="1">
      <c r="A559" s="13"/>
      <c r="B559" s="14"/>
      <c r="C559" s="15"/>
      <c r="D559" s="15" t="s">
        <v>17</v>
      </c>
      <c r="E559" s="45" t="s">
        <v>1984</v>
      </c>
      <c r="F559" s="17"/>
      <c r="G559" s="17"/>
      <c r="H559" s="17"/>
      <c r="I559" s="17"/>
      <c r="J559" s="16"/>
      <c r="K559" s="17"/>
      <c r="L559" s="17"/>
      <c r="M559" s="17"/>
      <c r="N559" s="17"/>
      <c r="O559" s="17"/>
    </row>
    <row r="560" spans="1:13" ht="34.5" customHeight="1">
      <c r="A560" s="18"/>
      <c r="B560" s="19"/>
      <c r="C560" s="20"/>
      <c r="D560" s="20" t="s">
        <v>1986</v>
      </c>
      <c r="E560" s="46" t="s">
        <v>1987</v>
      </c>
      <c r="F560" s="22"/>
      <c r="G560" s="22"/>
      <c r="H560" s="22"/>
      <c r="I560" s="22"/>
      <c r="J560" s="21"/>
      <c r="K560" s="22"/>
      <c r="L560" s="22"/>
      <c r="M560" s="22"/>
    </row>
    <row r="561" spans="1:15" ht="34.5" customHeight="1" thickBot="1">
      <c r="A561" s="23" t="s">
        <v>1988</v>
      </c>
      <c r="B561" s="24" t="s">
        <v>22</v>
      </c>
      <c r="C561" s="25" t="str">
        <f>HYPERLINK("https://kts-pro.ru/images/tovar/C0553-01ш.jpg")</f>
        <v>https://kts-pro.ru/images/tovar/C0553-01ш.jpg</v>
      </c>
      <c r="D561" s="25" t="s">
        <v>1989</v>
      </c>
      <c r="E561" s="28" t="s">
        <v>1990</v>
      </c>
      <c r="F561" s="23" t="s">
        <v>1991</v>
      </c>
      <c r="G561" s="23" t="s">
        <v>23</v>
      </c>
      <c r="H561" s="26">
        <v>200</v>
      </c>
      <c r="I561" s="27" t="s">
        <v>22</v>
      </c>
      <c r="J561" s="28" t="s">
        <v>1992</v>
      </c>
      <c r="K561" s="29">
        <v>20</v>
      </c>
      <c r="L561" s="30">
        <v>26.9</v>
      </c>
      <c r="M561" s="31"/>
      <c r="N561" s="32">
        <v>880</v>
      </c>
      <c r="O561" s="32">
        <v>0</v>
      </c>
    </row>
    <row r="562" spans="1:13" ht="34.5" customHeight="1">
      <c r="A562" s="18"/>
      <c r="B562" s="19"/>
      <c r="C562" s="20"/>
      <c r="D562" s="20" t="s">
        <v>1993</v>
      </c>
      <c r="E562" s="46" t="s">
        <v>1994</v>
      </c>
      <c r="F562" s="22"/>
      <c r="G562" s="22"/>
      <c r="H562" s="22"/>
      <c r="I562" s="22"/>
      <c r="J562" s="21"/>
      <c r="K562" s="22"/>
      <c r="L562" s="22"/>
      <c r="M562" s="22"/>
    </row>
    <row r="563" spans="1:15" ht="34.5" customHeight="1" thickBot="1">
      <c r="A563" s="23" t="s">
        <v>1995</v>
      </c>
      <c r="B563" s="24" t="s">
        <v>22</v>
      </c>
      <c r="C563" s="25" t="str">
        <f>HYPERLINK("https://kts-pro.ru/images/tovar/C0555-01sh.jpg")</f>
        <v>https://kts-pro.ru/images/tovar/C0555-01sh.jpg</v>
      </c>
      <c r="D563" s="25" t="s">
        <v>1996</v>
      </c>
      <c r="E563" s="28" t="s">
        <v>1997</v>
      </c>
      <c r="F563" s="23" t="s">
        <v>1998</v>
      </c>
      <c r="G563" s="23" t="s">
        <v>23</v>
      </c>
      <c r="H563" s="26">
        <v>150</v>
      </c>
      <c r="I563" s="27" t="s">
        <v>22</v>
      </c>
      <c r="J563" s="28" t="s">
        <v>1999</v>
      </c>
      <c r="K563" s="29">
        <v>20</v>
      </c>
      <c r="L563" s="30">
        <v>33.25</v>
      </c>
      <c r="M563" s="31"/>
      <c r="N563" s="32">
        <v>781</v>
      </c>
      <c r="O563" s="32">
        <v>1</v>
      </c>
    </row>
    <row r="564" spans="1:13" ht="34.5" customHeight="1">
      <c r="A564" s="18"/>
      <c r="B564" s="19"/>
      <c r="C564" s="20"/>
      <c r="D564" s="20" t="s">
        <v>2000</v>
      </c>
      <c r="E564" s="46" t="s">
        <v>2001</v>
      </c>
      <c r="F564" s="22"/>
      <c r="G564" s="22"/>
      <c r="H564" s="22"/>
      <c r="I564" s="22"/>
      <c r="J564" s="21"/>
      <c r="K564" s="22"/>
      <c r="L564" s="22"/>
      <c r="M564" s="22"/>
    </row>
    <row r="565" spans="1:15" ht="34.5" customHeight="1" thickBot="1">
      <c r="A565" s="23" t="s">
        <v>2002</v>
      </c>
      <c r="B565" s="24" t="s">
        <v>22</v>
      </c>
      <c r="C565" s="25" t="str">
        <f>HYPERLINK("https://kts-pro.ru/images/tovar/C0556-01ш.jpg")</f>
        <v>https://kts-pro.ru/images/tovar/C0556-01ш.jpg</v>
      </c>
      <c r="D565" s="25" t="s">
        <v>2003</v>
      </c>
      <c r="E565" s="28" t="s">
        <v>2004</v>
      </c>
      <c r="F565" s="23" t="s">
        <v>2005</v>
      </c>
      <c r="G565" s="23" t="s">
        <v>23</v>
      </c>
      <c r="H565" s="26">
        <v>100</v>
      </c>
      <c r="I565" s="27" t="s">
        <v>22</v>
      </c>
      <c r="J565" s="28" t="s">
        <v>2006</v>
      </c>
      <c r="K565" s="29">
        <v>20</v>
      </c>
      <c r="L565" s="30">
        <v>49.2</v>
      </c>
      <c r="M565" s="31"/>
      <c r="N565" s="32">
        <v>850</v>
      </c>
      <c r="O565" s="32">
        <v>0</v>
      </c>
    </row>
    <row r="566" spans="1:13" ht="34.5" customHeight="1">
      <c r="A566" s="18"/>
      <c r="B566" s="19"/>
      <c r="C566" s="20"/>
      <c r="D566" s="20" t="s">
        <v>2007</v>
      </c>
      <c r="E566" s="46" t="s">
        <v>2008</v>
      </c>
      <c r="F566" s="22"/>
      <c r="G566" s="22"/>
      <c r="H566" s="22"/>
      <c r="I566" s="22"/>
      <c r="J566" s="21"/>
      <c r="K566" s="22"/>
      <c r="L566" s="22"/>
      <c r="M566" s="22"/>
    </row>
    <row r="567" spans="1:15" ht="34.5" customHeight="1" thickBot="1">
      <c r="A567" s="23" t="s">
        <v>2009</v>
      </c>
      <c r="B567" s="24" t="s">
        <v>22</v>
      </c>
      <c r="C567" s="25" t="str">
        <f>HYPERLINK("https://kts-pro.ru/images/tovar/C3125ш.jpg")</f>
        <v>https://kts-pro.ru/images/tovar/C3125ш.jpg</v>
      </c>
      <c r="D567" s="25" t="s">
        <v>2010</v>
      </c>
      <c r="E567" s="28" t="s">
        <v>2011</v>
      </c>
      <c r="F567" s="23" t="s">
        <v>2012</v>
      </c>
      <c r="G567" s="23" t="s">
        <v>23</v>
      </c>
      <c r="H567" s="26">
        <v>50</v>
      </c>
      <c r="I567" s="27" t="s">
        <v>22</v>
      </c>
      <c r="J567" s="28" t="s">
        <v>1985</v>
      </c>
      <c r="K567" s="29">
        <v>20</v>
      </c>
      <c r="L567" s="30">
        <v>150.19</v>
      </c>
      <c r="M567" s="31"/>
      <c r="N567" s="32">
        <v>185</v>
      </c>
      <c r="O567" s="32">
        <v>0</v>
      </c>
    </row>
    <row r="568" spans="1:13" ht="34.5" customHeight="1">
      <c r="A568" s="18"/>
      <c r="B568" s="19"/>
      <c r="C568" s="20"/>
      <c r="D568" s="20" t="s">
        <v>2013</v>
      </c>
      <c r="E568" s="46" t="s">
        <v>2014</v>
      </c>
      <c r="F568" s="22"/>
      <c r="G568" s="22"/>
      <c r="H568" s="22"/>
      <c r="I568" s="22"/>
      <c r="J568" s="21"/>
      <c r="K568" s="22"/>
      <c r="L568" s="22"/>
      <c r="M568" s="22"/>
    </row>
    <row r="569" spans="1:15" ht="34.5" customHeight="1" thickBot="1">
      <c r="A569" s="23" t="s">
        <v>2015</v>
      </c>
      <c r="B569" s="24" t="s">
        <v>22</v>
      </c>
      <c r="C569" s="25" t="str">
        <f>HYPERLINK("https://kts-pro.ru/images/tovar/C2799ш.jpg")</f>
        <v>https://kts-pro.ru/images/tovar/C2799ш.jpg</v>
      </c>
      <c r="D569" s="25" t="s">
        <v>2016</v>
      </c>
      <c r="E569" s="28" t="s">
        <v>2017</v>
      </c>
      <c r="F569" s="23" t="s">
        <v>2018</v>
      </c>
      <c r="G569" s="23" t="s">
        <v>23</v>
      </c>
      <c r="H569" s="26">
        <v>50</v>
      </c>
      <c r="I569" s="27" t="s">
        <v>22</v>
      </c>
      <c r="J569" s="28" t="s">
        <v>2019</v>
      </c>
      <c r="K569" s="29">
        <v>20</v>
      </c>
      <c r="L569" s="30">
        <v>122.27</v>
      </c>
      <c r="M569" s="31"/>
      <c r="N569" s="32">
        <v>186</v>
      </c>
      <c r="O569" s="32">
        <v>1</v>
      </c>
    </row>
    <row r="570" spans="1:15" ht="34.5" customHeight="1" thickBot="1">
      <c r="A570" s="13"/>
      <c r="B570" s="14"/>
      <c r="C570" s="15"/>
      <c r="D570" s="15" t="s">
        <v>17</v>
      </c>
      <c r="E570" s="45" t="s">
        <v>2020</v>
      </c>
      <c r="F570" s="17"/>
      <c r="G570" s="17"/>
      <c r="H570" s="17"/>
      <c r="I570" s="17"/>
      <c r="J570" s="16"/>
      <c r="K570" s="17"/>
      <c r="L570" s="17"/>
      <c r="M570" s="17"/>
      <c r="N570" s="17"/>
      <c r="O570" s="17"/>
    </row>
    <row r="571" spans="1:13" ht="34.5" customHeight="1">
      <c r="A571" s="18"/>
      <c r="B571" s="19"/>
      <c r="C571" s="20"/>
      <c r="D571" s="20" t="s">
        <v>2021</v>
      </c>
      <c r="E571" s="46" t="s">
        <v>2022</v>
      </c>
      <c r="F571" s="22"/>
      <c r="G571" s="22"/>
      <c r="H571" s="22"/>
      <c r="I571" s="22"/>
      <c r="J571" s="21"/>
      <c r="K571" s="22"/>
      <c r="L571" s="22"/>
      <c r="M571" s="22"/>
    </row>
    <row r="572" spans="1:15" ht="34.5" customHeight="1" thickBot="1">
      <c r="A572" s="23" t="s">
        <v>2023</v>
      </c>
      <c r="B572" s="24" t="s">
        <v>22</v>
      </c>
      <c r="C572" s="25" t="str">
        <f>HYPERLINK("https://kts-pro.ru/images/tovar/C0538-01ш.jpg")</f>
        <v>https://kts-pro.ru/images/tovar/C0538-01ш.jpg</v>
      </c>
      <c r="D572" s="25" t="s">
        <v>2024</v>
      </c>
      <c r="E572" s="28" t="s">
        <v>2025</v>
      </c>
      <c r="F572" s="23" t="s">
        <v>2026</v>
      </c>
      <c r="G572" s="23" t="s">
        <v>565</v>
      </c>
      <c r="H572" s="26">
        <v>25</v>
      </c>
      <c r="I572" s="27" t="s">
        <v>22</v>
      </c>
      <c r="J572" s="28" t="s">
        <v>2027</v>
      </c>
      <c r="K572" s="29">
        <v>20</v>
      </c>
      <c r="L572" s="30">
        <v>11.4</v>
      </c>
      <c r="M572" s="31"/>
      <c r="N572" s="32">
        <v>943</v>
      </c>
      <c r="O572" s="32">
        <v>0</v>
      </c>
    </row>
    <row r="573" spans="1:13" ht="34.5" customHeight="1">
      <c r="A573" s="18"/>
      <c r="B573" s="19"/>
      <c r="C573" s="20"/>
      <c r="D573" s="20" t="s">
        <v>2028</v>
      </c>
      <c r="E573" s="46" t="s">
        <v>2029</v>
      </c>
      <c r="F573" s="22"/>
      <c r="G573" s="22"/>
      <c r="H573" s="22"/>
      <c r="I573" s="22"/>
      <c r="J573" s="21"/>
      <c r="K573" s="22"/>
      <c r="L573" s="22"/>
      <c r="M573" s="22"/>
    </row>
    <row r="574" spans="1:15" ht="34.5" customHeight="1" thickBot="1">
      <c r="A574" s="23" t="s">
        <v>2030</v>
      </c>
      <c r="B574" s="24" t="s">
        <v>22</v>
      </c>
      <c r="C574" s="25" t="str">
        <f>HYPERLINK("https://kts-pro.ru/images/tovar/C0542-01ш.jpg")</f>
        <v>https://kts-pro.ru/images/tovar/C0542-01ш.jpg</v>
      </c>
      <c r="D574" s="25" t="s">
        <v>2031</v>
      </c>
      <c r="E574" s="28" t="s">
        <v>2032</v>
      </c>
      <c r="F574" s="23" t="s">
        <v>2033</v>
      </c>
      <c r="G574" s="23" t="s">
        <v>565</v>
      </c>
      <c r="H574" s="26">
        <v>50</v>
      </c>
      <c r="I574" s="27" t="s">
        <v>22</v>
      </c>
      <c r="J574" s="28" t="s">
        <v>2034</v>
      </c>
      <c r="K574" s="29">
        <v>20</v>
      </c>
      <c r="L574" s="30">
        <v>28.77</v>
      </c>
      <c r="M574" s="31"/>
      <c r="N574" s="32">
        <v>4868</v>
      </c>
      <c r="O574" s="32">
        <v>0</v>
      </c>
    </row>
    <row r="575" spans="1:15" ht="34.5" customHeight="1" thickBot="1">
      <c r="A575" s="13"/>
      <c r="B575" s="14"/>
      <c r="C575" s="15"/>
      <c r="D575" s="15" t="s">
        <v>17</v>
      </c>
      <c r="E575" s="45" t="s">
        <v>2035</v>
      </c>
      <c r="F575" s="17"/>
      <c r="G575" s="17"/>
      <c r="H575" s="17"/>
      <c r="I575" s="17"/>
      <c r="J575" s="16"/>
      <c r="K575" s="17"/>
      <c r="L575" s="17"/>
      <c r="M575" s="17"/>
      <c r="N575" s="17"/>
      <c r="O575" s="17"/>
    </row>
    <row r="576" spans="1:13" ht="34.5" customHeight="1">
      <c r="A576" s="18"/>
      <c r="B576" s="19"/>
      <c r="C576" s="20"/>
      <c r="D576" s="20" t="s">
        <v>22</v>
      </c>
      <c r="E576" s="46" t="s">
        <v>2036</v>
      </c>
      <c r="F576" s="22"/>
      <c r="G576" s="22"/>
      <c r="H576" s="22"/>
      <c r="I576" s="22"/>
      <c r="J576" s="21"/>
      <c r="K576" s="22"/>
      <c r="L576" s="22"/>
      <c r="M576" s="22"/>
    </row>
    <row r="577" spans="1:15" ht="34.5" customHeight="1" thickBot="1">
      <c r="A577" s="23" t="s">
        <v>2037</v>
      </c>
      <c r="B577" s="24" t="s">
        <v>22</v>
      </c>
      <c r="C577" s="25" t="str">
        <f>HYPERLINK("https://kts-pro.ru/images/tovar/C0575-01ш.jpg")</f>
        <v>https://kts-pro.ru/images/tovar/C0575-01ш.jpg</v>
      </c>
      <c r="D577" s="25" t="s">
        <v>2038</v>
      </c>
      <c r="E577" s="28" t="s">
        <v>2039</v>
      </c>
      <c r="F577" s="23" t="s">
        <v>2040</v>
      </c>
      <c r="G577" s="23" t="s">
        <v>23</v>
      </c>
      <c r="H577" s="26">
        <v>100</v>
      </c>
      <c r="I577" s="27" t="s">
        <v>22</v>
      </c>
      <c r="J577" s="28" t="s">
        <v>2041</v>
      </c>
      <c r="K577" s="29">
        <v>20</v>
      </c>
      <c r="L577" s="30">
        <v>116.6</v>
      </c>
      <c r="M577" s="31"/>
      <c r="N577" s="32">
        <v>718</v>
      </c>
      <c r="O577" s="32">
        <v>1</v>
      </c>
    </row>
    <row r="578" spans="1:15" ht="34.5" customHeight="1" thickBot="1">
      <c r="A578" s="13"/>
      <c r="B578" s="14"/>
      <c r="C578" s="15"/>
      <c r="D578" s="15" t="s">
        <v>17</v>
      </c>
      <c r="E578" s="45" t="s">
        <v>2042</v>
      </c>
      <c r="F578" s="17"/>
      <c r="G578" s="17"/>
      <c r="H578" s="17"/>
      <c r="I578" s="17"/>
      <c r="J578" s="16"/>
      <c r="K578" s="17"/>
      <c r="L578" s="17"/>
      <c r="M578" s="17"/>
      <c r="N578" s="17"/>
      <c r="O578" s="17"/>
    </row>
    <row r="579" spans="1:13" ht="34.5" customHeight="1">
      <c r="A579" s="18"/>
      <c r="B579" s="19"/>
      <c r="C579" s="20"/>
      <c r="D579" s="20" t="s">
        <v>2043</v>
      </c>
      <c r="E579" s="46" t="s">
        <v>2044</v>
      </c>
      <c r="F579" s="22"/>
      <c r="G579" s="22"/>
      <c r="H579" s="22"/>
      <c r="I579" s="22"/>
      <c r="J579" s="21"/>
      <c r="K579" s="22"/>
      <c r="L579" s="22"/>
      <c r="M579" s="22"/>
    </row>
    <row r="580" spans="1:15" ht="34.5" customHeight="1" thickBot="1">
      <c r="A580" s="23" t="s">
        <v>2045</v>
      </c>
      <c r="B580" s="24" t="s">
        <v>22</v>
      </c>
      <c r="C580" s="25" t="str">
        <f>HYPERLINK("https://kts-pro.ru/images/tovar/C0510-01ш.jpg")</f>
        <v>https://kts-pro.ru/images/tovar/C0510-01ш.jpg</v>
      </c>
      <c r="D580" s="25" t="s">
        <v>2046</v>
      </c>
      <c r="E580" s="28" t="s">
        <v>2047</v>
      </c>
      <c r="F580" s="23" t="s">
        <v>2048</v>
      </c>
      <c r="G580" s="23" t="s">
        <v>565</v>
      </c>
      <c r="H580" s="26">
        <v>50</v>
      </c>
      <c r="I580" s="27" t="s">
        <v>22</v>
      </c>
      <c r="J580" s="28" t="s">
        <v>2049</v>
      </c>
      <c r="K580" s="29">
        <v>20</v>
      </c>
      <c r="L580" s="30">
        <v>25.71</v>
      </c>
      <c r="M580" s="31"/>
      <c r="N580" s="32">
        <v>7066</v>
      </c>
      <c r="O580" s="32">
        <v>0</v>
      </c>
    </row>
    <row r="581" spans="1:13" ht="34.5" customHeight="1">
      <c r="A581" s="18"/>
      <c r="B581" s="19"/>
      <c r="C581" s="20"/>
      <c r="D581" s="20" t="s">
        <v>2050</v>
      </c>
      <c r="E581" s="46" t="s">
        <v>2051</v>
      </c>
      <c r="F581" s="22"/>
      <c r="G581" s="22"/>
      <c r="H581" s="22"/>
      <c r="I581" s="22"/>
      <c r="J581" s="21"/>
      <c r="K581" s="22"/>
      <c r="L581" s="22"/>
      <c r="M581" s="22"/>
    </row>
    <row r="582" spans="1:15" ht="34.5" customHeight="1" thickBot="1">
      <c r="A582" s="23" t="s">
        <v>2052</v>
      </c>
      <c r="B582" s="24" t="s">
        <v>22</v>
      </c>
      <c r="C582" s="25" t="str">
        <f>HYPERLINK("https://kts-pro.ru/images/tovar/C0566-01ш.jpg")</f>
        <v>https://kts-pro.ru/images/tovar/C0566-01ш.jpg</v>
      </c>
      <c r="D582" s="25" t="s">
        <v>2053</v>
      </c>
      <c r="E582" s="28" t="s">
        <v>2054</v>
      </c>
      <c r="F582" s="23" t="s">
        <v>2055</v>
      </c>
      <c r="G582" s="23" t="s">
        <v>23</v>
      </c>
      <c r="H582" s="26">
        <v>200</v>
      </c>
      <c r="I582" s="27" t="s">
        <v>22</v>
      </c>
      <c r="J582" s="28" t="s">
        <v>2056</v>
      </c>
      <c r="K582" s="29">
        <v>20</v>
      </c>
      <c r="L582" s="30">
        <v>21.6</v>
      </c>
      <c r="M582" s="31"/>
      <c r="N582" s="32">
        <v>2581</v>
      </c>
      <c r="O582" s="32">
        <v>1</v>
      </c>
    </row>
    <row r="583" spans="1:13" ht="34.5" customHeight="1">
      <c r="A583" s="18"/>
      <c r="B583" s="19"/>
      <c r="C583" s="20"/>
      <c r="D583" s="20" t="s">
        <v>2057</v>
      </c>
      <c r="E583" s="46" t="s">
        <v>2058</v>
      </c>
      <c r="F583" s="22"/>
      <c r="G583" s="22"/>
      <c r="H583" s="22"/>
      <c r="I583" s="22"/>
      <c r="J583" s="21"/>
      <c r="K583" s="22"/>
      <c r="L583" s="22"/>
      <c r="M583" s="22"/>
    </row>
    <row r="584" spans="1:15" ht="34.5" customHeight="1" thickBot="1">
      <c r="A584" s="23" t="s">
        <v>2059</v>
      </c>
      <c r="B584" s="24" t="s">
        <v>22</v>
      </c>
      <c r="C584" s="25" t="str">
        <f>HYPERLINK("https://kts-pro.ru/images/tovar/C0568-01ш.jpg")</f>
        <v>https://kts-pro.ru/images/tovar/C0568-01ш.jpg</v>
      </c>
      <c r="D584" s="25" t="s">
        <v>2060</v>
      </c>
      <c r="E584" s="28" t="s">
        <v>2061</v>
      </c>
      <c r="F584" s="23" t="s">
        <v>2062</v>
      </c>
      <c r="G584" s="23" t="s">
        <v>23</v>
      </c>
      <c r="H584" s="26">
        <v>100</v>
      </c>
      <c r="I584" s="27" t="s">
        <v>22</v>
      </c>
      <c r="J584" s="28" t="s">
        <v>2063</v>
      </c>
      <c r="K584" s="29">
        <v>20</v>
      </c>
      <c r="L584" s="30">
        <v>29.6</v>
      </c>
      <c r="M584" s="31"/>
      <c r="N584" s="32">
        <v>532</v>
      </c>
      <c r="O584" s="32">
        <v>1</v>
      </c>
    </row>
    <row r="585" spans="1:13" ht="34.5" customHeight="1">
      <c r="A585" s="18"/>
      <c r="B585" s="19"/>
      <c r="C585" s="20"/>
      <c r="D585" s="20" t="s">
        <v>2064</v>
      </c>
      <c r="E585" s="46" t="s">
        <v>2065</v>
      </c>
      <c r="F585" s="22"/>
      <c r="G585" s="22"/>
      <c r="H585" s="22"/>
      <c r="I585" s="22"/>
      <c r="J585" s="21"/>
      <c r="K585" s="22"/>
      <c r="L585" s="22"/>
      <c r="M585" s="22"/>
    </row>
    <row r="586" spans="1:15" ht="34.5" customHeight="1" thickBot="1">
      <c r="A586" s="23" t="s">
        <v>2066</v>
      </c>
      <c r="B586" s="24" t="s">
        <v>22</v>
      </c>
      <c r="C586" s="25" t="str">
        <f>HYPERLINK("https://kts-pro.ru/images/tovar/C0570-01ш.jpg")</f>
        <v>https://kts-pro.ru/images/tovar/C0570-01ш.jpg</v>
      </c>
      <c r="D586" s="25" t="s">
        <v>2067</v>
      </c>
      <c r="E586" s="28" t="s">
        <v>2068</v>
      </c>
      <c r="F586" s="23" t="s">
        <v>2069</v>
      </c>
      <c r="G586" s="23" t="s">
        <v>23</v>
      </c>
      <c r="H586" s="26">
        <v>60</v>
      </c>
      <c r="I586" s="27" t="s">
        <v>22</v>
      </c>
      <c r="J586" s="28" t="s">
        <v>2070</v>
      </c>
      <c r="K586" s="29">
        <v>20</v>
      </c>
      <c r="L586" s="30">
        <v>60.33</v>
      </c>
      <c r="M586" s="31"/>
      <c r="N586" s="32">
        <v>407</v>
      </c>
      <c r="O586" s="32">
        <v>0</v>
      </c>
    </row>
    <row r="587" spans="1:13" ht="34.5" customHeight="1">
      <c r="A587" s="18"/>
      <c r="B587" s="19"/>
      <c r="C587" s="20"/>
      <c r="D587" s="20" t="s">
        <v>2071</v>
      </c>
      <c r="E587" s="46" t="s">
        <v>2072</v>
      </c>
      <c r="F587" s="22"/>
      <c r="G587" s="22"/>
      <c r="H587" s="22"/>
      <c r="I587" s="22"/>
      <c r="J587" s="21"/>
      <c r="K587" s="22"/>
      <c r="L587" s="22"/>
      <c r="M587" s="22"/>
    </row>
    <row r="588" spans="1:15" ht="34.5" customHeight="1" thickBot="1">
      <c r="A588" s="23" t="s">
        <v>2073</v>
      </c>
      <c r="B588" s="24" t="s">
        <v>22</v>
      </c>
      <c r="C588" s="25" t="str">
        <f>HYPERLINK("https://kts-pro.ru/images/tovar/C2873-01ш.jpg")</f>
        <v>https://kts-pro.ru/images/tovar/C2873-01ш.jpg</v>
      </c>
      <c r="D588" s="25" t="s">
        <v>2074</v>
      </c>
      <c r="E588" s="28" t="s">
        <v>2075</v>
      </c>
      <c r="F588" s="23" t="s">
        <v>2076</v>
      </c>
      <c r="G588" s="23" t="s">
        <v>565</v>
      </c>
      <c r="H588" s="26">
        <v>50</v>
      </c>
      <c r="I588" s="27" t="s">
        <v>22</v>
      </c>
      <c r="J588" s="28" t="s">
        <v>2077</v>
      </c>
      <c r="K588" s="29">
        <v>20</v>
      </c>
      <c r="L588" s="30">
        <v>100.74</v>
      </c>
      <c r="M588" s="31"/>
      <c r="N588" s="32">
        <v>2846</v>
      </c>
      <c r="O588" s="32">
        <v>0</v>
      </c>
    </row>
    <row r="589" spans="1:15" ht="34.5" customHeight="1" thickBot="1">
      <c r="A589" s="13"/>
      <c r="B589" s="14"/>
      <c r="C589" s="15"/>
      <c r="D589" s="15" t="s">
        <v>17</v>
      </c>
      <c r="E589" s="45" t="s">
        <v>2078</v>
      </c>
      <c r="F589" s="17"/>
      <c r="G589" s="17"/>
      <c r="H589" s="17"/>
      <c r="I589" s="17"/>
      <c r="J589" s="16"/>
      <c r="K589" s="17"/>
      <c r="L589" s="17"/>
      <c r="M589" s="17"/>
      <c r="N589" s="17"/>
      <c r="O589" s="17"/>
    </row>
    <row r="590" spans="1:13" ht="34.5" customHeight="1">
      <c r="A590" s="18"/>
      <c r="B590" s="19"/>
      <c r="C590" s="20"/>
      <c r="D590" s="20" t="s">
        <v>2079</v>
      </c>
      <c r="E590" s="46" t="s">
        <v>2080</v>
      </c>
      <c r="F590" s="22"/>
      <c r="G590" s="22"/>
      <c r="H590" s="22"/>
      <c r="I590" s="22"/>
      <c r="J590" s="21"/>
      <c r="K590" s="22"/>
      <c r="L590" s="22"/>
      <c r="M590" s="22"/>
    </row>
    <row r="591" spans="1:15" ht="34.5" customHeight="1" thickBot="1">
      <c r="A591" s="23" t="s">
        <v>2081</v>
      </c>
      <c r="B591" s="24" t="s">
        <v>22</v>
      </c>
      <c r="C591" s="25" t="str">
        <f>HYPERLINK("https://kts-pro.ru/images/tovar/C2948-01.jpg")</f>
        <v>https://kts-pro.ru/images/tovar/C2948-01.jpg</v>
      </c>
      <c r="D591" s="25" t="s">
        <v>2082</v>
      </c>
      <c r="E591" s="28" t="s">
        <v>2083</v>
      </c>
      <c r="F591" s="23" t="s">
        <v>2084</v>
      </c>
      <c r="G591" s="23" t="s">
        <v>565</v>
      </c>
      <c r="H591" s="26">
        <v>100</v>
      </c>
      <c r="I591" s="26">
        <v>10</v>
      </c>
      <c r="J591" s="28" t="s">
        <v>2085</v>
      </c>
      <c r="K591" s="29">
        <v>20</v>
      </c>
      <c r="L591" s="30">
        <v>90.49</v>
      </c>
      <c r="M591" s="31"/>
      <c r="N591" s="32">
        <v>359</v>
      </c>
      <c r="O591" s="32">
        <v>20</v>
      </c>
    </row>
    <row r="592" spans="1:13" ht="34.5" customHeight="1">
      <c r="A592" s="18"/>
      <c r="B592" s="19"/>
      <c r="C592" s="20"/>
      <c r="D592" s="20" t="s">
        <v>2086</v>
      </c>
      <c r="E592" s="46" t="s">
        <v>2087</v>
      </c>
      <c r="F592" s="22"/>
      <c r="G592" s="22"/>
      <c r="H592" s="22"/>
      <c r="I592" s="22"/>
      <c r="J592" s="21"/>
      <c r="K592" s="22"/>
      <c r="L592" s="22"/>
      <c r="M592" s="22"/>
    </row>
    <row r="593" spans="1:15" ht="34.5" customHeight="1" thickBot="1">
      <c r="A593" s="23" t="s">
        <v>2088</v>
      </c>
      <c r="B593" s="24" t="s">
        <v>22</v>
      </c>
      <c r="C593" s="25" t="str">
        <f>HYPERLINK("https://kts-pro.ru/images/tovar/C4153ш.jpg")</f>
        <v>https://kts-pro.ru/images/tovar/C4153ш.jpg</v>
      </c>
      <c r="D593" s="25" t="s">
        <v>2089</v>
      </c>
      <c r="E593" s="28" t="s">
        <v>2090</v>
      </c>
      <c r="F593" s="23" t="s">
        <v>2091</v>
      </c>
      <c r="G593" s="23" t="s">
        <v>23</v>
      </c>
      <c r="H593" s="26">
        <v>200</v>
      </c>
      <c r="I593" s="27" t="s">
        <v>22</v>
      </c>
      <c r="J593" s="28" t="s">
        <v>2092</v>
      </c>
      <c r="K593" s="29">
        <v>20</v>
      </c>
      <c r="L593" s="30">
        <v>28.18</v>
      </c>
      <c r="M593" s="31"/>
      <c r="N593" s="32">
        <v>500</v>
      </c>
      <c r="O593" s="32">
        <v>0</v>
      </c>
    </row>
    <row r="594" spans="1:13" ht="34.5" customHeight="1">
      <c r="A594" s="18"/>
      <c r="B594" s="19"/>
      <c r="C594" s="20"/>
      <c r="D594" s="20" t="s">
        <v>2093</v>
      </c>
      <c r="E594" s="46" t="s">
        <v>2094</v>
      </c>
      <c r="F594" s="22"/>
      <c r="G594" s="22"/>
      <c r="H594" s="22"/>
      <c r="I594" s="22"/>
      <c r="J594" s="21"/>
      <c r="K594" s="22"/>
      <c r="L594" s="22"/>
      <c r="M594" s="22"/>
    </row>
    <row r="595" spans="1:15" ht="34.5" customHeight="1" thickBot="1">
      <c r="A595" s="23" t="s">
        <v>2095</v>
      </c>
      <c r="B595" s="24" t="s">
        <v>22</v>
      </c>
      <c r="C595" s="25" t="str">
        <f>HYPERLINK("https://kts-pro.ru/images/tovar/C4154ш.jpg")</f>
        <v>https://kts-pro.ru/images/tovar/C4154ш.jpg</v>
      </c>
      <c r="D595" s="25" t="s">
        <v>2096</v>
      </c>
      <c r="E595" s="28" t="s">
        <v>2097</v>
      </c>
      <c r="F595" s="23" t="s">
        <v>2098</v>
      </c>
      <c r="G595" s="23" t="s">
        <v>23</v>
      </c>
      <c r="H595" s="26">
        <v>200</v>
      </c>
      <c r="I595" s="27" t="s">
        <v>22</v>
      </c>
      <c r="J595" s="28" t="s">
        <v>2099</v>
      </c>
      <c r="K595" s="29">
        <v>20</v>
      </c>
      <c r="L595" s="30">
        <v>32.7</v>
      </c>
      <c r="M595" s="31"/>
      <c r="N595" s="32">
        <v>500</v>
      </c>
      <c r="O595" s="32">
        <v>1</v>
      </c>
    </row>
    <row r="596" spans="1:13" ht="34.5" customHeight="1">
      <c r="A596" s="18"/>
      <c r="B596" s="19"/>
      <c r="C596" s="20"/>
      <c r="D596" s="20" t="s">
        <v>2100</v>
      </c>
      <c r="E596" s="46" t="s">
        <v>2101</v>
      </c>
      <c r="F596" s="22"/>
      <c r="G596" s="22"/>
      <c r="H596" s="22"/>
      <c r="I596" s="22"/>
      <c r="J596" s="21"/>
      <c r="K596" s="22"/>
      <c r="L596" s="22"/>
      <c r="M596" s="22"/>
    </row>
    <row r="597" spans="1:15" ht="34.5" customHeight="1" thickBot="1">
      <c r="A597" s="23" t="s">
        <v>2102</v>
      </c>
      <c r="B597" s="24" t="s">
        <v>22</v>
      </c>
      <c r="C597" s="25" t="str">
        <f>HYPERLINK("https://kts-pro.ru/images/tovar/C4155ш.jpg")</f>
        <v>https://kts-pro.ru/images/tovar/C4155ш.jpg</v>
      </c>
      <c r="D597" s="25" t="s">
        <v>2103</v>
      </c>
      <c r="E597" s="28" t="s">
        <v>2104</v>
      </c>
      <c r="F597" s="23" t="s">
        <v>2105</v>
      </c>
      <c r="G597" s="23" t="s">
        <v>23</v>
      </c>
      <c r="H597" s="26">
        <v>150</v>
      </c>
      <c r="I597" s="27" t="s">
        <v>22</v>
      </c>
      <c r="J597" s="28" t="s">
        <v>2106</v>
      </c>
      <c r="K597" s="29">
        <v>20</v>
      </c>
      <c r="L597" s="30">
        <v>32.5</v>
      </c>
      <c r="M597" s="31"/>
      <c r="N597" s="32">
        <v>480</v>
      </c>
      <c r="O597" s="32">
        <v>0</v>
      </c>
    </row>
    <row r="598" spans="1:13" ht="34.5" customHeight="1">
      <c r="A598" s="18"/>
      <c r="B598" s="19"/>
      <c r="C598" s="20"/>
      <c r="D598" s="20" t="s">
        <v>2107</v>
      </c>
      <c r="E598" s="46" t="s">
        <v>2108</v>
      </c>
      <c r="F598" s="22"/>
      <c r="G598" s="22"/>
      <c r="H598" s="22"/>
      <c r="I598" s="22"/>
      <c r="J598" s="21"/>
      <c r="K598" s="22"/>
      <c r="L598" s="22"/>
      <c r="M598" s="22"/>
    </row>
    <row r="599" spans="1:15" ht="34.5" customHeight="1" thickBot="1">
      <c r="A599" s="23" t="s">
        <v>2109</v>
      </c>
      <c r="B599" s="24" t="s">
        <v>22</v>
      </c>
      <c r="C599" s="25" t="str">
        <f>HYPERLINK("https://kts-pro.ru/images/tovar/C4156.jpg")</f>
        <v>https://kts-pro.ru/images/tovar/C4156.jpg</v>
      </c>
      <c r="D599" s="25" t="s">
        <v>2110</v>
      </c>
      <c r="E599" s="28" t="s">
        <v>2111</v>
      </c>
      <c r="F599" s="23" t="s">
        <v>2112</v>
      </c>
      <c r="G599" s="23" t="s">
        <v>23</v>
      </c>
      <c r="H599" s="26">
        <v>100</v>
      </c>
      <c r="I599" s="27" t="s">
        <v>22</v>
      </c>
      <c r="J599" s="28" t="s">
        <v>2113</v>
      </c>
      <c r="K599" s="29">
        <v>20</v>
      </c>
      <c r="L599" s="30">
        <v>44.06</v>
      </c>
      <c r="M599" s="31"/>
      <c r="N599" s="32">
        <v>480</v>
      </c>
      <c r="O599" s="32">
        <v>1</v>
      </c>
    </row>
    <row r="600" spans="1:13" ht="34.5" customHeight="1">
      <c r="A600" s="18"/>
      <c r="B600" s="19"/>
      <c r="C600" s="20"/>
      <c r="D600" s="20" t="s">
        <v>2114</v>
      </c>
      <c r="E600" s="46" t="s">
        <v>2115</v>
      </c>
      <c r="F600" s="22"/>
      <c r="G600" s="22"/>
      <c r="H600" s="22"/>
      <c r="I600" s="22"/>
      <c r="J600" s="21"/>
      <c r="K600" s="22"/>
      <c r="L600" s="22"/>
      <c r="M600" s="22"/>
    </row>
    <row r="601" spans="1:15" ht="34.5" customHeight="1" thickBot="1">
      <c r="A601" s="23" t="s">
        <v>2116</v>
      </c>
      <c r="B601" s="24" t="s">
        <v>22</v>
      </c>
      <c r="C601" s="25" t="str">
        <f>HYPERLINK("https://kts-pro.ru/images/tovar/C4158ш.jpg")</f>
        <v>https://kts-pro.ru/images/tovar/C4158ш.jpg</v>
      </c>
      <c r="D601" s="25" t="s">
        <v>2117</v>
      </c>
      <c r="E601" s="28" t="s">
        <v>2118</v>
      </c>
      <c r="F601" s="23" t="s">
        <v>2119</v>
      </c>
      <c r="G601" s="23" t="s">
        <v>23</v>
      </c>
      <c r="H601" s="26">
        <v>50</v>
      </c>
      <c r="I601" s="27" t="s">
        <v>22</v>
      </c>
      <c r="J601" s="28" t="s">
        <v>2120</v>
      </c>
      <c r="K601" s="29">
        <v>20</v>
      </c>
      <c r="L601" s="30">
        <v>59.8</v>
      </c>
      <c r="M601" s="31"/>
      <c r="N601" s="32">
        <v>450</v>
      </c>
      <c r="O601" s="32">
        <v>1</v>
      </c>
    </row>
    <row r="602" spans="1:13" ht="34.5" customHeight="1">
      <c r="A602" s="18"/>
      <c r="B602" s="19"/>
      <c r="C602" s="20"/>
      <c r="D602" s="20" t="s">
        <v>2121</v>
      </c>
      <c r="E602" s="46" t="s">
        <v>2122</v>
      </c>
      <c r="F602" s="22"/>
      <c r="G602" s="22"/>
      <c r="H602" s="22"/>
      <c r="I602" s="22"/>
      <c r="J602" s="21"/>
      <c r="K602" s="22"/>
      <c r="L602" s="22"/>
      <c r="M602" s="22"/>
    </row>
    <row r="603" spans="1:15" ht="34.5" customHeight="1" thickBot="1">
      <c r="A603" s="23" t="s">
        <v>2123</v>
      </c>
      <c r="B603" s="24" t="s">
        <v>22</v>
      </c>
      <c r="C603" s="25" t="str">
        <f>HYPERLINK("https://kts-pro.ru/images/tovar/C4159sh.jpg")</f>
        <v>https://kts-pro.ru/images/tovar/C4159sh.jpg</v>
      </c>
      <c r="D603" s="25" t="s">
        <v>2124</v>
      </c>
      <c r="E603" s="28" t="s">
        <v>2125</v>
      </c>
      <c r="F603" s="23" t="s">
        <v>2126</v>
      </c>
      <c r="G603" s="23" t="s">
        <v>23</v>
      </c>
      <c r="H603" s="26">
        <v>100</v>
      </c>
      <c r="I603" s="27" t="s">
        <v>22</v>
      </c>
      <c r="J603" s="28" t="s">
        <v>2127</v>
      </c>
      <c r="K603" s="29">
        <v>20</v>
      </c>
      <c r="L603" s="30">
        <v>32.98</v>
      </c>
      <c r="M603" s="31"/>
      <c r="N603" s="32">
        <v>500</v>
      </c>
      <c r="O603" s="32">
        <v>0</v>
      </c>
    </row>
    <row r="604" spans="1:13" ht="34.5" customHeight="1">
      <c r="A604" s="18"/>
      <c r="B604" s="19"/>
      <c r="C604" s="20"/>
      <c r="D604" s="20" t="s">
        <v>2128</v>
      </c>
      <c r="E604" s="46" t="s">
        <v>2129</v>
      </c>
      <c r="F604" s="22"/>
      <c r="G604" s="22"/>
      <c r="H604" s="22"/>
      <c r="I604" s="22"/>
      <c r="J604" s="21"/>
      <c r="K604" s="22"/>
      <c r="L604" s="22"/>
      <c r="M604" s="22"/>
    </row>
    <row r="605" spans="1:15" ht="34.5" customHeight="1" thickBot="1">
      <c r="A605" s="23" t="s">
        <v>2130</v>
      </c>
      <c r="B605" s="24" t="s">
        <v>22</v>
      </c>
      <c r="C605" s="25" t="str">
        <f>HYPERLINK("https://kts-pro.ru/images/tovar/C4160ш.jpg")</f>
        <v>https://kts-pro.ru/images/tovar/C4160ш.jpg</v>
      </c>
      <c r="D605" s="25" t="s">
        <v>2131</v>
      </c>
      <c r="E605" s="28" t="s">
        <v>2132</v>
      </c>
      <c r="F605" s="23" t="s">
        <v>2133</v>
      </c>
      <c r="G605" s="23" t="s">
        <v>23</v>
      </c>
      <c r="H605" s="26">
        <v>50</v>
      </c>
      <c r="I605" s="27" t="s">
        <v>22</v>
      </c>
      <c r="J605" s="28" t="s">
        <v>2134</v>
      </c>
      <c r="K605" s="29">
        <v>20</v>
      </c>
      <c r="L605" s="30">
        <v>47.64</v>
      </c>
      <c r="M605" s="31"/>
      <c r="N605" s="32">
        <v>380</v>
      </c>
      <c r="O605" s="32">
        <v>1</v>
      </c>
    </row>
    <row r="606" spans="1:13" ht="34.5" customHeight="1">
      <c r="A606" s="18"/>
      <c r="B606" s="19"/>
      <c r="C606" s="20"/>
      <c r="D606" s="20" t="s">
        <v>2135</v>
      </c>
      <c r="E606" s="46" t="s">
        <v>2136</v>
      </c>
      <c r="F606" s="22"/>
      <c r="G606" s="22"/>
      <c r="H606" s="22"/>
      <c r="I606" s="22"/>
      <c r="J606" s="21"/>
      <c r="K606" s="22"/>
      <c r="L606" s="22"/>
      <c r="M606" s="22"/>
    </row>
    <row r="607" spans="1:15" ht="34.5" customHeight="1" thickBot="1">
      <c r="A607" s="23" t="s">
        <v>2137</v>
      </c>
      <c r="B607" s="24" t="s">
        <v>22</v>
      </c>
      <c r="C607" s="25" t="str">
        <f>HYPERLINK("https://kts-pro.ru/images/tovar/C4161ш.jpg")</f>
        <v>https://kts-pro.ru/images/tovar/C4161ш.jpg</v>
      </c>
      <c r="D607" s="25" t="s">
        <v>2138</v>
      </c>
      <c r="E607" s="28" t="s">
        <v>2139</v>
      </c>
      <c r="F607" s="23" t="s">
        <v>2140</v>
      </c>
      <c r="G607" s="23" t="s">
        <v>23</v>
      </c>
      <c r="H607" s="26">
        <v>50</v>
      </c>
      <c r="I607" s="27" t="s">
        <v>22</v>
      </c>
      <c r="J607" s="28" t="s">
        <v>2141</v>
      </c>
      <c r="K607" s="29">
        <v>20</v>
      </c>
      <c r="L607" s="30">
        <v>53.48</v>
      </c>
      <c r="M607" s="31"/>
      <c r="N607" s="32">
        <v>330</v>
      </c>
      <c r="O607" s="32">
        <v>0</v>
      </c>
    </row>
    <row r="608" spans="1:13" ht="34.5" customHeight="1">
      <c r="A608" s="18"/>
      <c r="B608" s="19"/>
      <c r="C608" s="20"/>
      <c r="D608" s="20" t="s">
        <v>2142</v>
      </c>
      <c r="E608" s="46" t="s">
        <v>2143</v>
      </c>
      <c r="F608" s="22"/>
      <c r="G608" s="22"/>
      <c r="H608" s="22"/>
      <c r="I608" s="22"/>
      <c r="J608" s="21"/>
      <c r="K608" s="22"/>
      <c r="L608" s="22"/>
      <c r="M608" s="22"/>
    </row>
    <row r="609" spans="1:15" ht="34.5" customHeight="1" thickBot="1">
      <c r="A609" s="23" t="s">
        <v>2144</v>
      </c>
      <c r="B609" s="24" t="s">
        <v>22</v>
      </c>
      <c r="C609" s="25" t="str">
        <f>HYPERLINK("https://kts-pro.ru/images/tovar/C3516-01.jpg")</f>
        <v>https://kts-pro.ru/images/tovar/C3516-01.jpg</v>
      </c>
      <c r="D609" s="25" t="s">
        <v>2145</v>
      </c>
      <c r="E609" s="28" t="s">
        <v>2146</v>
      </c>
      <c r="F609" s="23" t="s">
        <v>2147</v>
      </c>
      <c r="G609" s="23" t="s">
        <v>565</v>
      </c>
      <c r="H609" s="26">
        <v>25</v>
      </c>
      <c r="I609" s="27" t="s">
        <v>22</v>
      </c>
      <c r="J609" s="28" t="s">
        <v>2141</v>
      </c>
      <c r="K609" s="29">
        <v>20</v>
      </c>
      <c r="L609" s="30">
        <v>49</v>
      </c>
      <c r="M609" s="31"/>
      <c r="N609" s="32">
        <v>994</v>
      </c>
      <c r="O609" s="32">
        <v>0</v>
      </c>
    </row>
    <row r="610" spans="1:13" ht="34.5" customHeight="1">
      <c r="A610" s="18"/>
      <c r="B610" s="19"/>
      <c r="C610" s="20"/>
      <c r="D610" s="20" t="s">
        <v>2148</v>
      </c>
      <c r="E610" s="46" t="s">
        <v>2149</v>
      </c>
      <c r="F610" s="22"/>
      <c r="G610" s="22"/>
      <c r="H610" s="22"/>
      <c r="I610" s="22"/>
      <c r="J610" s="21"/>
      <c r="K610" s="22"/>
      <c r="L610" s="22"/>
      <c r="M610" s="22"/>
    </row>
    <row r="611" spans="1:15" ht="34.5" customHeight="1" thickBot="1">
      <c r="A611" s="23" t="s">
        <v>2150</v>
      </c>
      <c r="B611" s="24" t="s">
        <v>22</v>
      </c>
      <c r="C611" s="25" t="str">
        <f>HYPERLINK("https://kts-pro.ru/images/tovar/C3518-01.jpg")</f>
        <v>https://kts-pro.ru/images/tovar/C3518-01.jpg</v>
      </c>
      <c r="D611" s="25" t="s">
        <v>2151</v>
      </c>
      <c r="E611" s="28" t="s">
        <v>2152</v>
      </c>
      <c r="F611" s="23" t="s">
        <v>2153</v>
      </c>
      <c r="G611" s="23" t="s">
        <v>565</v>
      </c>
      <c r="H611" s="26">
        <v>25</v>
      </c>
      <c r="I611" s="27" t="s">
        <v>22</v>
      </c>
      <c r="J611" s="28" t="s">
        <v>2154</v>
      </c>
      <c r="K611" s="29">
        <v>20</v>
      </c>
      <c r="L611" s="30">
        <v>63.32</v>
      </c>
      <c r="M611" s="31"/>
      <c r="N611" s="32">
        <v>1635</v>
      </c>
      <c r="O611" s="32">
        <v>0</v>
      </c>
    </row>
    <row r="612" spans="1:15" ht="34.5" customHeight="1" thickBot="1">
      <c r="A612" s="13"/>
      <c r="B612" s="14"/>
      <c r="C612" s="15"/>
      <c r="D612" s="15" t="s">
        <v>17</v>
      </c>
      <c r="E612" s="45" t="s">
        <v>2155</v>
      </c>
      <c r="F612" s="17"/>
      <c r="G612" s="17"/>
      <c r="H612" s="17"/>
      <c r="I612" s="17"/>
      <c r="J612" s="16"/>
      <c r="K612" s="17"/>
      <c r="L612" s="17"/>
      <c r="M612" s="17"/>
      <c r="N612" s="17"/>
      <c r="O612" s="17"/>
    </row>
    <row r="613" spans="1:13" ht="34.5" customHeight="1">
      <c r="A613" s="18"/>
      <c r="B613" s="19"/>
      <c r="C613" s="20"/>
      <c r="D613" s="20" t="s">
        <v>2156</v>
      </c>
      <c r="E613" s="46" t="s">
        <v>2157</v>
      </c>
      <c r="F613" s="22"/>
      <c r="G613" s="22"/>
      <c r="H613" s="22"/>
      <c r="I613" s="22"/>
      <c r="J613" s="21"/>
      <c r="K613" s="22"/>
      <c r="L613" s="22"/>
      <c r="M613" s="22"/>
    </row>
    <row r="614" spans="1:15" ht="34.5" customHeight="1" thickBot="1">
      <c r="A614" s="23" t="s">
        <v>2158</v>
      </c>
      <c r="B614" s="24" t="s">
        <v>22</v>
      </c>
      <c r="C614" s="25" t="str">
        <f>HYPERLINK("https://kts-pro.ru/images/tovar/C0576-01ш.jpg")</f>
        <v>https://kts-pro.ru/images/tovar/C0576-01ш.jpg</v>
      </c>
      <c r="D614" s="25" t="s">
        <v>2159</v>
      </c>
      <c r="E614" s="28" t="s">
        <v>2160</v>
      </c>
      <c r="F614" s="23" t="s">
        <v>2161</v>
      </c>
      <c r="G614" s="23" t="s">
        <v>23</v>
      </c>
      <c r="H614" s="26">
        <v>200</v>
      </c>
      <c r="I614" s="27" t="s">
        <v>22</v>
      </c>
      <c r="J614" s="28" t="s">
        <v>2162</v>
      </c>
      <c r="K614" s="29">
        <v>20</v>
      </c>
      <c r="L614" s="30">
        <v>19.32</v>
      </c>
      <c r="M614" s="31"/>
      <c r="N614" s="32">
        <v>1071</v>
      </c>
      <c r="O614" s="32">
        <v>0</v>
      </c>
    </row>
    <row r="615" spans="1:13" ht="34.5" customHeight="1">
      <c r="A615" s="18"/>
      <c r="B615" s="19"/>
      <c r="C615" s="20"/>
      <c r="D615" s="20" t="s">
        <v>2163</v>
      </c>
      <c r="E615" s="46" t="s">
        <v>2164</v>
      </c>
      <c r="F615" s="22"/>
      <c r="G615" s="22"/>
      <c r="H615" s="22"/>
      <c r="I615" s="22"/>
      <c r="J615" s="21"/>
      <c r="K615" s="22"/>
      <c r="L615" s="22"/>
      <c r="M615" s="22"/>
    </row>
    <row r="616" spans="1:15" ht="34.5" customHeight="1" thickBot="1">
      <c r="A616" s="23" t="s">
        <v>2165</v>
      </c>
      <c r="B616" s="24" t="s">
        <v>22</v>
      </c>
      <c r="C616" s="25" t="str">
        <f>HYPERLINK("https://kts-pro.ru/images/tovar/C0581-01ш.jpg")</f>
        <v>https://kts-pro.ru/images/tovar/C0581-01ш.jpg</v>
      </c>
      <c r="D616" s="25" t="s">
        <v>2166</v>
      </c>
      <c r="E616" s="28" t="s">
        <v>2167</v>
      </c>
      <c r="F616" s="23" t="s">
        <v>2168</v>
      </c>
      <c r="G616" s="23" t="s">
        <v>23</v>
      </c>
      <c r="H616" s="26">
        <v>50</v>
      </c>
      <c r="I616" s="27" t="s">
        <v>22</v>
      </c>
      <c r="J616" s="28" t="s">
        <v>2169</v>
      </c>
      <c r="K616" s="29">
        <v>20</v>
      </c>
      <c r="L616" s="30">
        <v>36.55</v>
      </c>
      <c r="M616" s="31"/>
      <c r="N616" s="32">
        <v>928</v>
      </c>
      <c r="O616" s="32">
        <v>0</v>
      </c>
    </row>
    <row r="617" spans="1:15" ht="34.5" customHeight="1" thickBot="1">
      <c r="A617" s="13"/>
      <c r="B617" s="14"/>
      <c r="C617" s="15"/>
      <c r="D617" s="15" t="s">
        <v>17</v>
      </c>
      <c r="E617" s="45" t="s">
        <v>2170</v>
      </c>
      <c r="F617" s="17"/>
      <c r="G617" s="17"/>
      <c r="H617" s="17"/>
      <c r="I617" s="17"/>
      <c r="J617" s="16"/>
      <c r="K617" s="17"/>
      <c r="L617" s="17"/>
      <c r="M617" s="17"/>
      <c r="N617" s="17"/>
      <c r="O617" s="17"/>
    </row>
    <row r="618" spans="1:13" ht="34.5" customHeight="1">
      <c r="A618" s="18"/>
      <c r="B618" s="19"/>
      <c r="C618" s="20"/>
      <c r="D618" s="20" t="s">
        <v>2171</v>
      </c>
      <c r="E618" s="46" t="s">
        <v>2172</v>
      </c>
      <c r="F618" s="22"/>
      <c r="G618" s="22"/>
      <c r="H618" s="22"/>
      <c r="I618" s="22"/>
      <c r="J618" s="21"/>
      <c r="K618" s="22"/>
      <c r="L618" s="22"/>
      <c r="M618" s="22"/>
    </row>
    <row r="619" spans="1:15" ht="34.5" customHeight="1" thickBot="1">
      <c r="A619" s="23" t="s">
        <v>2173</v>
      </c>
      <c r="B619" s="24" t="s">
        <v>22</v>
      </c>
      <c r="C619" s="25" t="str">
        <f>HYPERLINK("https://kts-pro.ru/images/tovar/C0505-01.jpg")</f>
        <v>https://kts-pro.ru/images/tovar/C0505-01.jpg</v>
      </c>
      <c r="D619" s="25" t="s">
        <v>2174</v>
      </c>
      <c r="E619" s="28" t="s">
        <v>2175</v>
      </c>
      <c r="F619" s="23" t="s">
        <v>2176</v>
      </c>
      <c r="G619" s="23" t="s">
        <v>565</v>
      </c>
      <c r="H619" s="26">
        <v>12</v>
      </c>
      <c r="I619" s="27" t="s">
        <v>22</v>
      </c>
      <c r="J619" s="28" t="s">
        <v>2177</v>
      </c>
      <c r="K619" s="29">
        <v>20</v>
      </c>
      <c r="L619" s="30">
        <v>126.57</v>
      </c>
      <c r="M619" s="31"/>
      <c r="N619" s="32">
        <v>2128</v>
      </c>
      <c r="O619" s="32">
        <v>0</v>
      </c>
    </row>
    <row r="620" spans="1:13" ht="34.5" customHeight="1">
      <c r="A620" s="18"/>
      <c r="B620" s="19"/>
      <c r="C620" s="20"/>
      <c r="D620" s="20" t="s">
        <v>2178</v>
      </c>
      <c r="E620" s="46" t="s">
        <v>2179</v>
      </c>
      <c r="F620" s="22"/>
      <c r="G620" s="22"/>
      <c r="H620" s="22"/>
      <c r="I620" s="22"/>
      <c r="J620" s="21"/>
      <c r="K620" s="22"/>
      <c r="L620" s="22"/>
      <c r="M620" s="22"/>
    </row>
    <row r="621" spans="1:15" ht="34.5" customHeight="1" thickBot="1">
      <c r="A621" s="23" t="s">
        <v>2180</v>
      </c>
      <c r="B621" s="24" t="s">
        <v>22</v>
      </c>
      <c r="C621" s="25" t="str">
        <f>HYPERLINK("https://kts-pro.ru/images/tovar/C3509-01.jpg")</f>
        <v>https://kts-pro.ru/images/tovar/C3509-01.jpg</v>
      </c>
      <c r="D621" s="25" t="s">
        <v>2181</v>
      </c>
      <c r="E621" s="28" t="s">
        <v>2182</v>
      </c>
      <c r="F621" s="23" t="s">
        <v>2183</v>
      </c>
      <c r="G621" s="23" t="s">
        <v>565</v>
      </c>
      <c r="H621" s="26">
        <v>192</v>
      </c>
      <c r="I621" s="26">
        <v>12</v>
      </c>
      <c r="J621" s="28" t="s">
        <v>2184</v>
      </c>
      <c r="K621" s="29">
        <v>20</v>
      </c>
      <c r="L621" s="30">
        <v>84.61</v>
      </c>
      <c r="M621" s="31"/>
      <c r="N621" s="32">
        <v>2190</v>
      </c>
      <c r="O621" s="32">
        <v>0</v>
      </c>
    </row>
    <row r="622" spans="1:13" ht="34.5" customHeight="1">
      <c r="A622" s="18"/>
      <c r="B622" s="19"/>
      <c r="C622" s="20"/>
      <c r="D622" s="20" t="s">
        <v>2185</v>
      </c>
      <c r="E622" s="46" t="s">
        <v>2186</v>
      </c>
      <c r="F622" s="22"/>
      <c r="G622" s="22"/>
      <c r="H622" s="22"/>
      <c r="I622" s="22"/>
      <c r="J622" s="21"/>
      <c r="K622" s="22"/>
      <c r="L622" s="22"/>
      <c r="M622" s="22"/>
    </row>
    <row r="623" spans="1:15" ht="34.5" customHeight="1" thickBot="1">
      <c r="A623" s="23" t="s">
        <v>2187</v>
      </c>
      <c r="B623" s="24" t="s">
        <v>22</v>
      </c>
      <c r="C623" s="25" t="str">
        <f>HYPERLINK("https://kts-pro.ru/images/tovar/C3513-01.jpg")</f>
        <v>https://kts-pro.ru/images/tovar/C3513-01.jpg</v>
      </c>
      <c r="D623" s="25" t="s">
        <v>2188</v>
      </c>
      <c r="E623" s="28" t="s">
        <v>2189</v>
      </c>
      <c r="F623" s="23" t="s">
        <v>2190</v>
      </c>
      <c r="G623" s="23" t="s">
        <v>565</v>
      </c>
      <c r="H623" s="26">
        <v>192</v>
      </c>
      <c r="I623" s="26">
        <v>12</v>
      </c>
      <c r="J623" s="28" t="s">
        <v>2191</v>
      </c>
      <c r="K623" s="29">
        <v>20</v>
      </c>
      <c r="L623" s="30">
        <v>64.5</v>
      </c>
      <c r="M623" s="31"/>
      <c r="N623" s="32">
        <v>1249</v>
      </c>
      <c r="O623" s="32">
        <v>12</v>
      </c>
    </row>
    <row r="624" spans="1:13" ht="34.5" customHeight="1">
      <c r="A624" s="18"/>
      <c r="B624" s="19"/>
      <c r="C624" s="20"/>
      <c r="D624" s="20" t="s">
        <v>2192</v>
      </c>
      <c r="E624" s="46" t="s">
        <v>2193</v>
      </c>
      <c r="F624" s="22"/>
      <c r="G624" s="22"/>
      <c r="H624" s="22"/>
      <c r="I624" s="22"/>
      <c r="J624" s="21"/>
      <c r="K624" s="22"/>
      <c r="L624" s="22"/>
      <c r="M624" s="22"/>
    </row>
    <row r="625" spans="1:15" ht="34.5" customHeight="1" thickBot="1">
      <c r="A625" s="23" t="s">
        <v>2194</v>
      </c>
      <c r="B625" s="24" t="s">
        <v>22</v>
      </c>
      <c r="C625" s="25" t="str">
        <f>HYPERLINK("https://kts-pro.ru/images/tovar/C3512-01.jpg")</f>
        <v>https://kts-pro.ru/images/tovar/C3512-01.jpg</v>
      </c>
      <c r="D625" s="25" t="s">
        <v>2195</v>
      </c>
      <c r="E625" s="28" t="s">
        <v>2196</v>
      </c>
      <c r="F625" s="23" t="s">
        <v>2197</v>
      </c>
      <c r="G625" s="23" t="s">
        <v>565</v>
      </c>
      <c r="H625" s="26">
        <v>192</v>
      </c>
      <c r="I625" s="26">
        <v>12</v>
      </c>
      <c r="J625" s="28" t="s">
        <v>2198</v>
      </c>
      <c r="K625" s="29">
        <v>20</v>
      </c>
      <c r="L625" s="30">
        <v>119.47</v>
      </c>
      <c r="M625" s="31"/>
      <c r="N625" s="32">
        <v>688</v>
      </c>
      <c r="O625" s="32">
        <v>0</v>
      </c>
    </row>
    <row r="626" spans="1:15" ht="34.5" customHeight="1" thickBot="1">
      <c r="A626" s="13"/>
      <c r="B626" s="14"/>
      <c r="C626" s="15"/>
      <c r="D626" s="15" t="s">
        <v>17</v>
      </c>
      <c r="E626" s="45" t="s">
        <v>2199</v>
      </c>
      <c r="F626" s="17"/>
      <c r="G626" s="17"/>
      <c r="H626" s="17"/>
      <c r="I626" s="17"/>
      <c r="J626" s="16"/>
      <c r="K626" s="17"/>
      <c r="L626" s="17"/>
      <c r="M626" s="17"/>
      <c r="N626" s="17"/>
      <c r="O626" s="17"/>
    </row>
    <row r="627" spans="1:15" ht="34.5" customHeight="1" thickBot="1">
      <c r="A627" s="13"/>
      <c r="B627" s="14"/>
      <c r="C627" s="15"/>
      <c r="D627" s="15" t="s">
        <v>17</v>
      </c>
      <c r="E627" s="45" t="s">
        <v>2200</v>
      </c>
      <c r="F627" s="17"/>
      <c r="G627" s="17"/>
      <c r="H627" s="17"/>
      <c r="I627" s="17"/>
      <c r="J627" s="16"/>
      <c r="K627" s="17"/>
      <c r="L627" s="17"/>
      <c r="M627" s="17"/>
      <c r="N627" s="17"/>
      <c r="O627" s="17"/>
    </row>
    <row r="628" spans="1:13" ht="34.5" customHeight="1">
      <c r="A628" s="18"/>
      <c r="B628" s="19"/>
      <c r="C628" s="20"/>
      <c r="D628" s="20" t="s">
        <v>2201</v>
      </c>
      <c r="E628" s="46" t="s">
        <v>2202</v>
      </c>
      <c r="F628" s="22"/>
      <c r="G628" s="22"/>
      <c r="H628" s="22"/>
      <c r="I628" s="22"/>
      <c r="J628" s="21"/>
      <c r="K628" s="22"/>
      <c r="L628" s="22"/>
      <c r="M628" s="22"/>
    </row>
    <row r="629" spans="1:15" ht="34.5" customHeight="1" thickBot="1">
      <c r="A629" s="23" t="s">
        <v>2203</v>
      </c>
      <c r="B629" s="24" t="s">
        <v>22</v>
      </c>
      <c r="C629" s="25" t="str">
        <f>HYPERLINK("https://kts-pro.ru/images/tovar/C2865.jpg")</f>
        <v>https://kts-pro.ru/images/tovar/C2865.jpg</v>
      </c>
      <c r="D629" s="25" t="s">
        <v>2201</v>
      </c>
      <c r="E629" s="28" t="s">
        <v>2204</v>
      </c>
      <c r="F629" s="23" t="s">
        <v>2205</v>
      </c>
      <c r="G629" s="23" t="s">
        <v>565</v>
      </c>
      <c r="H629" s="26">
        <v>50</v>
      </c>
      <c r="I629" s="27" t="s">
        <v>22</v>
      </c>
      <c r="J629" s="28" t="s">
        <v>2206</v>
      </c>
      <c r="K629" s="29">
        <v>10</v>
      </c>
      <c r="L629" s="30">
        <v>132.9</v>
      </c>
      <c r="M629" s="31"/>
      <c r="N629" s="32">
        <v>8167</v>
      </c>
      <c r="O629" s="32">
        <v>0</v>
      </c>
    </row>
    <row r="630" spans="1:15" ht="34.5" customHeight="1" thickBot="1">
      <c r="A630" s="13"/>
      <c r="B630" s="14"/>
      <c r="C630" s="15"/>
      <c r="D630" s="15" t="s">
        <v>17</v>
      </c>
      <c r="E630" s="45" t="s">
        <v>2207</v>
      </c>
      <c r="F630" s="17"/>
      <c r="G630" s="17"/>
      <c r="H630" s="17"/>
      <c r="I630" s="17"/>
      <c r="J630" s="16"/>
      <c r="K630" s="17"/>
      <c r="L630" s="17"/>
      <c r="M630" s="17"/>
      <c r="N630" s="17"/>
      <c r="O630" s="17"/>
    </row>
    <row r="631" spans="1:13" ht="34.5" customHeight="1">
      <c r="A631" s="18"/>
      <c r="B631" s="19"/>
      <c r="C631" s="20"/>
      <c r="D631" s="20" t="s">
        <v>2208</v>
      </c>
      <c r="E631" s="46" t="s">
        <v>2209</v>
      </c>
      <c r="F631" s="22"/>
      <c r="G631" s="22"/>
      <c r="H631" s="22"/>
      <c r="I631" s="22"/>
      <c r="J631" s="21"/>
      <c r="K631" s="22"/>
      <c r="L631" s="22"/>
      <c r="M631" s="22"/>
    </row>
    <row r="632" spans="1:15" ht="34.5" customHeight="1" thickBot="1">
      <c r="A632" s="23" t="s">
        <v>2210</v>
      </c>
      <c r="B632" s="24" t="s">
        <v>22</v>
      </c>
      <c r="C632" s="25" t="str">
        <f>HYPERLINK("http://kts-pro.ru/images/tovar/C0529.jpg")</f>
        <v>http://kts-pro.ru/images/tovar/C0529.jpg</v>
      </c>
      <c r="D632" s="25" t="s">
        <v>2208</v>
      </c>
      <c r="E632" s="28" t="s">
        <v>2211</v>
      </c>
      <c r="F632" s="23" t="s">
        <v>2212</v>
      </c>
      <c r="G632" s="23" t="s">
        <v>565</v>
      </c>
      <c r="H632" s="26">
        <v>100</v>
      </c>
      <c r="I632" s="27" t="s">
        <v>22</v>
      </c>
      <c r="J632" s="28" t="s">
        <v>2213</v>
      </c>
      <c r="K632" s="29">
        <v>10</v>
      </c>
      <c r="L632" s="30">
        <v>60.72</v>
      </c>
      <c r="M632" s="31"/>
      <c r="N632" s="32">
        <v>25379</v>
      </c>
      <c r="O632" s="32">
        <v>7601</v>
      </c>
    </row>
    <row r="633" spans="1:13" ht="34.5" customHeight="1">
      <c r="A633" s="18"/>
      <c r="B633" s="19"/>
      <c r="C633" s="20"/>
      <c r="D633" s="20" t="s">
        <v>2214</v>
      </c>
      <c r="E633" s="46" t="s">
        <v>2215</v>
      </c>
      <c r="F633" s="22"/>
      <c r="G633" s="22"/>
      <c r="H633" s="22"/>
      <c r="I633" s="22"/>
      <c r="J633" s="21"/>
      <c r="K633" s="22"/>
      <c r="L633" s="22"/>
      <c r="M633" s="22"/>
    </row>
    <row r="634" spans="1:15" ht="34.5" customHeight="1" thickBot="1">
      <c r="A634" s="23" t="s">
        <v>2216</v>
      </c>
      <c r="B634" s="24" t="s">
        <v>22</v>
      </c>
      <c r="C634" s="25" t="str">
        <f>HYPERLINK("http://kts-pro.ru/images/tovar/C0528.jpg")</f>
        <v>http://kts-pro.ru/images/tovar/C0528.jpg</v>
      </c>
      <c r="D634" s="25" t="s">
        <v>2214</v>
      </c>
      <c r="E634" s="28" t="s">
        <v>2217</v>
      </c>
      <c r="F634" s="23" t="s">
        <v>2218</v>
      </c>
      <c r="G634" s="23" t="s">
        <v>565</v>
      </c>
      <c r="H634" s="26">
        <v>100</v>
      </c>
      <c r="I634" s="27" t="s">
        <v>22</v>
      </c>
      <c r="J634" s="28" t="s">
        <v>2219</v>
      </c>
      <c r="K634" s="29">
        <v>10</v>
      </c>
      <c r="L634" s="30">
        <v>57.26</v>
      </c>
      <c r="M634" s="31"/>
      <c r="N634" s="32">
        <v>10051</v>
      </c>
      <c r="O634" s="32">
        <v>101</v>
      </c>
    </row>
    <row r="635" spans="1:13" ht="34.5" customHeight="1">
      <c r="A635" s="18"/>
      <c r="B635" s="19"/>
      <c r="C635" s="20"/>
      <c r="D635" s="20" t="s">
        <v>2220</v>
      </c>
      <c r="E635" s="46" t="s">
        <v>2221</v>
      </c>
      <c r="F635" s="22"/>
      <c r="G635" s="22"/>
      <c r="H635" s="22"/>
      <c r="I635" s="22"/>
      <c r="J635" s="21"/>
      <c r="K635" s="22"/>
      <c r="L635" s="22"/>
      <c r="M635" s="22"/>
    </row>
    <row r="636" spans="1:15" ht="34.5" customHeight="1" thickBot="1">
      <c r="A636" s="23" t="s">
        <v>2222</v>
      </c>
      <c r="B636" s="24" t="s">
        <v>22</v>
      </c>
      <c r="C636" s="25" t="str">
        <f>HYPERLINK("http://kts-pro.ru/images/tovar/C0532.jpg")</f>
        <v>http://kts-pro.ru/images/tovar/C0532.jpg</v>
      </c>
      <c r="D636" s="25" t="s">
        <v>2220</v>
      </c>
      <c r="E636" s="28" t="s">
        <v>2223</v>
      </c>
      <c r="F636" s="23" t="s">
        <v>2224</v>
      </c>
      <c r="G636" s="23" t="s">
        <v>565</v>
      </c>
      <c r="H636" s="26">
        <v>100</v>
      </c>
      <c r="I636" s="27" t="s">
        <v>22</v>
      </c>
      <c r="J636" s="28" t="s">
        <v>2225</v>
      </c>
      <c r="K636" s="29">
        <v>10</v>
      </c>
      <c r="L636" s="30">
        <v>69.36</v>
      </c>
      <c r="M636" s="31"/>
      <c r="N636" s="32">
        <v>8999</v>
      </c>
      <c r="O636" s="32">
        <v>1</v>
      </c>
    </row>
    <row r="637" spans="1:13" ht="34.5" customHeight="1">
      <c r="A637" s="18"/>
      <c r="B637" s="19"/>
      <c r="C637" s="20"/>
      <c r="D637" s="20" t="s">
        <v>2226</v>
      </c>
      <c r="E637" s="46" t="s">
        <v>2227</v>
      </c>
      <c r="F637" s="22"/>
      <c r="G637" s="22"/>
      <c r="H637" s="22"/>
      <c r="I637" s="22"/>
      <c r="J637" s="21"/>
      <c r="K637" s="22"/>
      <c r="L637" s="22"/>
      <c r="M637" s="22"/>
    </row>
    <row r="638" spans="1:15" ht="34.5" customHeight="1" thickBot="1">
      <c r="A638" s="23" t="s">
        <v>2228</v>
      </c>
      <c r="B638" s="24" t="s">
        <v>22</v>
      </c>
      <c r="C638" s="25" t="str">
        <f>HYPERLINK("https://kts-pro.ru/images/tovar/C0531.jpg")</f>
        <v>https://kts-pro.ru/images/tovar/C0531.jpg</v>
      </c>
      <c r="D638" s="25" t="s">
        <v>2226</v>
      </c>
      <c r="E638" s="28" t="s">
        <v>2229</v>
      </c>
      <c r="F638" s="23" t="s">
        <v>2230</v>
      </c>
      <c r="G638" s="23" t="s">
        <v>565</v>
      </c>
      <c r="H638" s="26">
        <v>100</v>
      </c>
      <c r="I638" s="27" t="s">
        <v>22</v>
      </c>
      <c r="J638" s="28" t="s">
        <v>2231</v>
      </c>
      <c r="K638" s="29">
        <v>20</v>
      </c>
      <c r="L638" s="30">
        <v>107.39</v>
      </c>
      <c r="M638" s="31"/>
      <c r="N638" s="32">
        <v>5404</v>
      </c>
      <c r="O638" s="32">
        <v>401</v>
      </c>
    </row>
    <row r="639" spans="1:13" ht="34.5" customHeight="1">
      <c r="A639" s="18"/>
      <c r="B639" s="19"/>
      <c r="C639" s="20"/>
      <c r="D639" s="20" t="s">
        <v>2232</v>
      </c>
      <c r="E639" s="46" t="s">
        <v>2233</v>
      </c>
      <c r="F639" s="22"/>
      <c r="G639" s="22"/>
      <c r="H639" s="22"/>
      <c r="I639" s="22"/>
      <c r="J639" s="21"/>
      <c r="K639" s="22"/>
      <c r="L639" s="22"/>
      <c r="M639" s="22"/>
    </row>
    <row r="640" spans="1:15" ht="34.5" customHeight="1" thickBot="1">
      <c r="A640" s="23" t="s">
        <v>2234</v>
      </c>
      <c r="B640" s="24" t="s">
        <v>22</v>
      </c>
      <c r="C640" s="25" t="str">
        <f>HYPERLINK("https://kts-pro.ru/images/tovar/C0534.jpg")</f>
        <v>https://kts-pro.ru/images/tovar/C0534.jpg</v>
      </c>
      <c r="D640" s="25" t="s">
        <v>2232</v>
      </c>
      <c r="E640" s="28" t="s">
        <v>2235</v>
      </c>
      <c r="F640" s="23" t="s">
        <v>2236</v>
      </c>
      <c r="G640" s="23" t="s">
        <v>565</v>
      </c>
      <c r="H640" s="26">
        <v>100</v>
      </c>
      <c r="I640" s="27" t="s">
        <v>22</v>
      </c>
      <c r="J640" s="28" t="s">
        <v>2237</v>
      </c>
      <c r="K640" s="29">
        <v>20</v>
      </c>
      <c r="L640" s="30">
        <v>124.99</v>
      </c>
      <c r="M640" s="31"/>
      <c r="N640" s="32">
        <v>7689</v>
      </c>
      <c r="O640" s="32">
        <v>0</v>
      </c>
    </row>
    <row r="641" spans="1:13" ht="34.5" customHeight="1">
      <c r="A641" s="18"/>
      <c r="B641" s="19"/>
      <c r="C641" s="20"/>
      <c r="D641" s="20" t="s">
        <v>2238</v>
      </c>
      <c r="E641" s="46" t="s">
        <v>2239</v>
      </c>
      <c r="F641" s="22"/>
      <c r="G641" s="22"/>
      <c r="H641" s="22"/>
      <c r="I641" s="22"/>
      <c r="J641" s="21"/>
      <c r="K641" s="22"/>
      <c r="L641" s="22"/>
      <c r="M641" s="22"/>
    </row>
    <row r="642" spans="1:15" ht="34.5" customHeight="1" thickBot="1">
      <c r="A642" s="23" t="s">
        <v>2240</v>
      </c>
      <c r="B642" s="24" t="s">
        <v>22</v>
      </c>
      <c r="C642" s="25" t="str">
        <f>HYPERLINK("https://kts-pro.ru/images/tovar/C2467-01.jpg")</f>
        <v>https://kts-pro.ru/images/tovar/C2467-01.jpg</v>
      </c>
      <c r="D642" s="25" t="s">
        <v>2238</v>
      </c>
      <c r="E642" s="28" t="s">
        <v>2241</v>
      </c>
      <c r="F642" s="23" t="s">
        <v>2242</v>
      </c>
      <c r="G642" s="23" t="s">
        <v>565</v>
      </c>
      <c r="H642" s="26">
        <v>100</v>
      </c>
      <c r="I642" s="27" t="s">
        <v>22</v>
      </c>
      <c r="J642" s="28" t="s">
        <v>2243</v>
      </c>
      <c r="K642" s="29">
        <v>10</v>
      </c>
      <c r="L642" s="30">
        <v>54.58</v>
      </c>
      <c r="M642" s="31"/>
      <c r="N642" s="32">
        <v>5029</v>
      </c>
      <c r="O642" s="32">
        <v>198</v>
      </c>
    </row>
    <row r="643" spans="1:13" ht="34.5" customHeight="1">
      <c r="A643" s="18"/>
      <c r="B643" s="19"/>
      <c r="C643" s="20"/>
      <c r="D643" s="20" t="s">
        <v>2244</v>
      </c>
      <c r="E643" s="46" t="s">
        <v>2245</v>
      </c>
      <c r="F643" s="22"/>
      <c r="G643" s="22"/>
      <c r="H643" s="22"/>
      <c r="I643" s="22"/>
      <c r="J643" s="21"/>
      <c r="K643" s="22"/>
      <c r="L643" s="22"/>
      <c r="M643" s="22"/>
    </row>
    <row r="644" spans="1:15" ht="34.5" customHeight="1" thickBot="1">
      <c r="A644" s="23" t="s">
        <v>2246</v>
      </c>
      <c r="B644" s="24" t="s">
        <v>22</v>
      </c>
      <c r="C644" s="25" t="str">
        <f>HYPERLINK("http://kts-pro.ru/images/tovar/C2473.jpg")</f>
        <v>http://kts-pro.ru/images/tovar/C2473.jpg</v>
      </c>
      <c r="D644" s="25" t="s">
        <v>2244</v>
      </c>
      <c r="E644" s="28" t="s">
        <v>2247</v>
      </c>
      <c r="F644" s="23" t="s">
        <v>2248</v>
      </c>
      <c r="G644" s="23" t="s">
        <v>565</v>
      </c>
      <c r="H644" s="26">
        <v>100</v>
      </c>
      <c r="I644" s="27" t="s">
        <v>22</v>
      </c>
      <c r="J644" s="28" t="s">
        <v>2249</v>
      </c>
      <c r="K644" s="29">
        <v>10</v>
      </c>
      <c r="L644" s="30">
        <v>107.5</v>
      </c>
      <c r="M644" s="31"/>
      <c r="N644" s="32">
        <v>8422</v>
      </c>
      <c r="O644" s="32">
        <v>0</v>
      </c>
    </row>
    <row r="645" spans="1:13" ht="34.5" customHeight="1">
      <c r="A645" s="18"/>
      <c r="B645" s="19"/>
      <c r="C645" s="20"/>
      <c r="D645" s="20" t="s">
        <v>2250</v>
      </c>
      <c r="E645" s="46" t="s">
        <v>2251</v>
      </c>
      <c r="F645" s="22"/>
      <c r="G645" s="22"/>
      <c r="H645" s="22"/>
      <c r="I645" s="22"/>
      <c r="J645" s="21"/>
      <c r="K645" s="22"/>
      <c r="L645" s="22"/>
      <c r="M645" s="22"/>
    </row>
    <row r="646" spans="1:15" ht="34.5" customHeight="1" thickBot="1">
      <c r="A646" s="23" t="s">
        <v>2252</v>
      </c>
      <c r="B646" s="24" t="s">
        <v>22</v>
      </c>
      <c r="C646" s="25" t="str">
        <f>HYPERLINK("https://kts-pro.ru/images/tovar/C2826.jpg")</f>
        <v>https://kts-pro.ru/images/tovar/C2826.jpg</v>
      </c>
      <c r="D646" s="25" t="s">
        <v>2250</v>
      </c>
      <c r="E646" s="28" t="s">
        <v>2253</v>
      </c>
      <c r="F646" s="23" t="s">
        <v>2254</v>
      </c>
      <c r="G646" s="23" t="s">
        <v>565</v>
      </c>
      <c r="H646" s="26">
        <v>100</v>
      </c>
      <c r="I646" s="27" t="s">
        <v>22</v>
      </c>
      <c r="J646" s="28" t="s">
        <v>2255</v>
      </c>
      <c r="K646" s="29">
        <v>10</v>
      </c>
      <c r="L646" s="30">
        <v>86.05</v>
      </c>
      <c r="M646" s="31"/>
      <c r="N646" s="32">
        <v>10532</v>
      </c>
      <c r="O646" s="32">
        <v>0</v>
      </c>
    </row>
    <row r="647" spans="1:15" ht="34.5" customHeight="1" thickBot="1">
      <c r="A647" s="13"/>
      <c r="B647" s="14"/>
      <c r="C647" s="15"/>
      <c r="D647" s="15" t="s">
        <v>17</v>
      </c>
      <c r="E647" s="45" t="s">
        <v>2256</v>
      </c>
      <c r="F647" s="17"/>
      <c r="G647" s="17"/>
      <c r="H647" s="17"/>
      <c r="I647" s="17"/>
      <c r="J647" s="16"/>
      <c r="K647" s="17"/>
      <c r="L647" s="17"/>
      <c r="M647" s="17"/>
      <c r="N647" s="17"/>
      <c r="O647" s="17"/>
    </row>
    <row r="648" spans="1:13" ht="34.5" customHeight="1">
      <c r="A648" s="18"/>
      <c r="B648" s="19"/>
      <c r="C648" s="20"/>
      <c r="D648" s="20" t="s">
        <v>2257</v>
      </c>
      <c r="E648" s="46" t="s">
        <v>2258</v>
      </c>
      <c r="F648" s="22"/>
      <c r="G648" s="22"/>
      <c r="H648" s="22"/>
      <c r="I648" s="22"/>
      <c r="J648" s="21"/>
      <c r="K648" s="22"/>
      <c r="L648" s="22"/>
      <c r="M648" s="22"/>
    </row>
    <row r="649" spans="1:15" ht="34.5" customHeight="1" thickBot="1">
      <c r="A649" s="23" t="s">
        <v>2259</v>
      </c>
      <c r="B649" s="24" t="s">
        <v>22</v>
      </c>
      <c r="C649" s="25" t="str">
        <f>HYPERLINK("https://kts-pro.ru/images/tovar/C3318.jpg")</f>
        <v>https://kts-pro.ru/images/tovar/C3318.jpg</v>
      </c>
      <c r="D649" s="25" t="s">
        <v>2257</v>
      </c>
      <c r="E649" s="28" t="s">
        <v>2260</v>
      </c>
      <c r="F649" s="23" t="s">
        <v>2261</v>
      </c>
      <c r="G649" s="23" t="s">
        <v>565</v>
      </c>
      <c r="H649" s="26">
        <v>100</v>
      </c>
      <c r="I649" s="27" t="s">
        <v>22</v>
      </c>
      <c r="J649" s="28" t="s">
        <v>2262</v>
      </c>
      <c r="K649" s="29">
        <v>10</v>
      </c>
      <c r="L649" s="30">
        <v>58.24</v>
      </c>
      <c r="M649" s="31"/>
      <c r="N649" s="32">
        <v>19240</v>
      </c>
      <c r="O649" s="32">
        <v>0</v>
      </c>
    </row>
    <row r="650" spans="1:13" ht="34.5" customHeight="1">
      <c r="A650" s="18"/>
      <c r="B650" s="19"/>
      <c r="C650" s="20"/>
      <c r="D650" s="20" t="s">
        <v>2263</v>
      </c>
      <c r="E650" s="46" t="s">
        <v>2264</v>
      </c>
      <c r="F650" s="22"/>
      <c r="G650" s="22"/>
      <c r="H650" s="22"/>
      <c r="I650" s="22"/>
      <c r="J650" s="21"/>
      <c r="K650" s="22"/>
      <c r="L650" s="22"/>
      <c r="M650" s="22"/>
    </row>
    <row r="651" spans="1:15" ht="34.5" customHeight="1" thickBot="1">
      <c r="A651" s="23" t="s">
        <v>2265</v>
      </c>
      <c r="B651" s="24" t="s">
        <v>22</v>
      </c>
      <c r="C651" s="25" t="str">
        <f>HYPERLINK("https://kts-pro.ru/images/tovar/C3319.jpg")</f>
        <v>https://kts-pro.ru/images/tovar/C3319.jpg</v>
      </c>
      <c r="D651" s="25" t="s">
        <v>2263</v>
      </c>
      <c r="E651" s="28" t="s">
        <v>2266</v>
      </c>
      <c r="F651" s="23" t="s">
        <v>2267</v>
      </c>
      <c r="G651" s="23" t="s">
        <v>565</v>
      </c>
      <c r="H651" s="26">
        <v>100</v>
      </c>
      <c r="I651" s="27" t="s">
        <v>22</v>
      </c>
      <c r="J651" s="28" t="s">
        <v>2268</v>
      </c>
      <c r="K651" s="29">
        <v>10</v>
      </c>
      <c r="L651" s="30">
        <v>66</v>
      </c>
      <c r="M651" s="31"/>
      <c r="N651" s="32">
        <v>26519</v>
      </c>
      <c r="O651" s="32">
        <v>0</v>
      </c>
    </row>
    <row r="652" spans="1:15" ht="34.5" customHeight="1" thickBot="1">
      <c r="A652" s="13"/>
      <c r="B652" s="14"/>
      <c r="C652" s="15"/>
      <c r="D652" s="15" t="s">
        <v>17</v>
      </c>
      <c r="E652" s="45" t="s">
        <v>2269</v>
      </c>
      <c r="F652" s="17"/>
      <c r="G652" s="17"/>
      <c r="H652" s="17"/>
      <c r="I652" s="17"/>
      <c r="J652" s="16"/>
      <c r="K652" s="17"/>
      <c r="L652" s="17"/>
      <c r="M652" s="17"/>
      <c r="N652" s="17"/>
      <c r="O652" s="17"/>
    </row>
    <row r="653" spans="1:13" ht="34.5" customHeight="1">
      <c r="A653" s="18"/>
      <c r="B653" s="19"/>
      <c r="C653" s="20"/>
      <c r="D653" s="20" t="s">
        <v>2270</v>
      </c>
      <c r="E653" s="46" t="s">
        <v>2271</v>
      </c>
      <c r="F653" s="22"/>
      <c r="G653" s="22"/>
      <c r="H653" s="22"/>
      <c r="I653" s="22"/>
      <c r="J653" s="21"/>
      <c r="K653" s="22"/>
      <c r="L653" s="22"/>
      <c r="M653" s="22"/>
    </row>
    <row r="654" spans="1:15" ht="34.5" customHeight="1" thickBot="1">
      <c r="A654" s="23" t="s">
        <v>2272</v>
      </c>
      <c r="B654" s="24" t="s">
        <v>22</v>
      </c>
      <c r="C654" s="25" t="str">
        <f>HYPERLINK("https://kts-pro.ru/images/tovar/C2253.jpg")</f>
        <v>https://kts-pro.ru/images/tovar/C2253.jpg</v>
      </c>
      <c r="D654" s="25" t="s">
        <v>2270</v>
      </c>
      <c r="E654" s="28" t="s">
        <v>2273</v>
      </c>
      <c r="F654" s="23" t="s">
        <v>2274</v>
      </c>
      <c r="G654" s="23" t="s">
        <v>565</v>
      </c>
      <c r="H654" s="26">
        <v>100</v>
      </c>
      <c r="I654" s="27" t="s">
        <v>22</v>
      </c>
      <c r="J654" s="28" t="s">
        <v>2275</v>
      </c>
      <c r="K654" s="29">
        <v>10</v>
      </c>
      <c r="L654" s="30">
        <v>53.9</v>
      </c>
      <c r="M654" s="31"/>
      <c r="N654" s="32">
        <v>9999</v>
      </c>
      <c r="O654" s="32">
        <v>1</v>
      </c>
    </row>
    <row r="655" spans="1:13" ht="34.5" customHeight="1">
      <c r="A655" s="18"/>
      <c r="B655" s="19"/>
      <c r="C655" s="20"/>
      <c r="D655" s="20" t="s">
        <v>2276</v>
      </c>
      <c r="E655" s="46" t="s">
        <v>2277</v>
      </c>
      <c r="F655" s="22"/>
      <c r="G655" s="22"/>
      <c r="H655" s="22"/>
      <c r="I655" s="22"/>
      <c r="J655" s="21"/>
      <c r="K655" s="22"/>
      <c r="L655" s="22"/>
      <c r="M655" s="22"/>
    </row>
    <row r="656" spans="1:15" ht="34.5" customHeight="1" thickBot="1">
      <c r="A656" s="23" t="s">
        <v>2278</v>
      </c>
      <c r="B656" s="24" t="s">
        <v>22</v>
      </c>
      <c r="C656" s="25" t="str">
        <f>HYPERLINK("https://kts-pro.ru/images/tovar/C2452.jpg")</f>
        <v>https://kts-pro.ru/images/tovar/C2452.jpg</v>
      </c>
      <c r="D656" s="25" t="s">
        <v>2276</v>
      </c>
      <c r="E656" s="28" t="s">
        <v>2279</v>
      </c>
      <c r="F656" s="23" t="s">
        <v>2280</v>
      </c>
      <c r="G656" s="23" t="s">
        <v>565</v>
      </c>
      <c r="H656" s="26">
        <v>100</v>
      </c>
      <c r="I656" s="27" t="s">
        <v>22</v>
      </c>
      <c r="J656" s="28" t="s">
        <v>2281</v>
      </c>
      <c r="K656" s="29">
        <v>10</v>
      </c>
      <c r="L656" s="30">
        <v>73.03</v>
      </c>
      <c r="M656" s="31"/>
      <c r="N656" s="32">
        <v>1855</v>
      </c>
      <c r="O656" s="32">
        <v>0</v>
      </c>
    </row>
    <row r="657" spans="1:13" ht="34.5" customHeight="1">
      <c r="A657" s="18"/>
      <c r="B657" s="19"/>
      <c r="C657" s="20"/>
      <c r="D657" s="20" t="s">
        <v>2282</v>
      </c>
      <c r="E657" s="46" t="s">
        <v>2283</v>
      </c>
      <c r="F657" s="22"/>
      <c r="G657" s="22"/>
      <c r="H657" s="22"/>
      <c r="I657" s="22"/>
      <c r="J657" s="21"/>
      <c r="K657" s="22"/>
      <c r="L657" s="22"/>
      <c r="M657" s="22"/>
    </row>
    <row r="658" spans="1:15" ht="34.5" customHeight="1" thickBot="1">
      <c r="A658" s="23" t="s">
        <v>2284</v>
      </c>
      <c r="B658" s="24" t="s">
        <v>22</v>
      </c>
      <c r="C658" s="25" t="str">
        <f>HYPERLINK("http://kts-pro.ru/images/tovar/C2466.jpg")</f>
        <v>http://kts-pro.ru/images/tovar/C2466.jpg</v>
      </c>
      <c r="D658" s="25" t="s">
        <v>2282</v>
      </c>
      <c r="E658" s="28" t="s">
        <v>2285</v>
      </c>
      <c r="F658" s="23" t="s">
        <v>2286</v>
      </c>
      <c r="G658" s="23" t="s">
        <v>565</v>
      </c>
      <c r="H658" s="26">
        <v>100</v>
      </c>
      <c r="I658" s="27" t="s">
        <v>22</v>
      </c>
      <c r="J658" s="28" t="s">
        <v>2287</v>
      </c>
      <c r="K658" s="29">
        <v>10</v>
      </c>
      <c r="L658" s="30">
        <v>79.4</v>
      </c>
      <c r="M658" s="31"/>
      <c r="N658" s="32">
        <v>7072</v>
      </c>
      <c r="O658" s="32">
        <v>1</v>
      </c>
    </row>
    <row r="659" spans="1:13" ht="34.5" customHeight="1">
      <c r="A659" s="18"/>
      <c r="B659" s="19"/>
      <c r="C659" s="20"/>
      <c r="D659" s="20" t="s">
        <v>2288</v>
      </c>
      <c r="E659" s="46" t="s">
        <v>2289</v>
      </c>
      <c r="F659" s="22"/>
      <c r="G659" s="22"/>
      <c r="H659" s="22"/>
      <c r="I659" s="22"/>
      <c r="J659" s="21"/>
      <c r="K659" s="22"/>
      <c r="L659" s="22"/>
      <c r="M659" s="22"/>
    </row>
    <row r="660" spans="1:15" ht="34.5" customHeight="1" thickBot="1">
      <c r="A660" s="23" t="s">
        <v>2290</v>
      </c>
      <c r="B660" s="24" t="s">
        <v>22</v>
      </c>
      <c r="C660" s="25" t="str">
        <f>HYPERLINK("https://kts-pro.ru/images/tovar/C2866.jpg")</f>
        <v>https://kts-pro.ru/images/tovar/C2866.jpg</v>
      </c>
      <c r="D660" s="25" t="s">
        <v>2288</v>
      </c>
      <c r="E660" s="28" t="s">
        <v>2291</v>
      </c>
      <c r="F660" s="23" t="s">
        <v>2292</v>
      </c>
      <c r="G660" s="23" t="s">
        <v>565</v>
      </c>
      <c r="H660" s="26">
        <v>100</v>
      </c>
      <c r="I660" s="27" t="s">
        <v>22</v>
      </c>
      <c r="J660" s="28" t="s">
        <v>2293</v>
      </c>
      <c r="K660" s="29">
        <v>10</v>
      </c>
      <c r="L660" s="30">
        <v>91.13</v>
      </c>
      <c r="M660" s="31"/>
      <c r="N660" s="32">
        <v>9711</v>
      </c>
      <c r="O660" s="32">
        <v>1</v>
      </c>
    </row>
    <row r="661" spans="1:15" ht="34.5" customHeight="1" thickBot="1">
      <c r="A661" s="13"/>
      <c r="B661" s="14"/>
      <c r="C661" s="15"/>
      <c r="D661" s="15" t="s">
        <v>17</v>
      </c>
      <c r="E661" s="45" t="s">
        <v>2294</v>
      </c>
      <c r="F661" s="17"/>
      <c r="G661" s="17"/>
      <c r="H661" s="17"/>
      <c r="I661" s="17"/>
      <c r="J661" s="16"/>
      <c r="K661" s="17"/>
      <c r="L661" s="17"/>
      <c r="M661" s="17"/>
      <c r="N661" s="17"/>
      <c r="O661" s="17"/>
    </row>
    <row r="662" spans="1:13" ht="34.5" customHeight="1">
      <c r="A662" s="18"/>
      <c r="B662" s="19"/>
      <c r="C662" s="20"/>
      <c r="D662" s="20" t="s">
        <v>2295</v>
      </c>
      <c r="E662" s="46" t="s">
        <v>2296</v>
      </c>
      <c r="F662" s="22"/>
      <c r="G662" s="22"/>
      <c r="H662" s="22"/>
      <c r="I662" s="22"/>
      <c r="J662" s="21"/>
      <c r="K662" s="22"/>
      <c r="L662" s="22"/>
      <c r="M662" s="22"/>
    </row>
    <row r="663" spans="1:15" ht="34.5" customHeight="1" thickBot="1">
      <c r="A663" s="23" t="s">
        <v>2297</v>
      </c>
      <c r="B663" s="24" t="s">
        <v>22</v>
      </c>
      <c r="C663" s="25" t="str">
        <f>HYPERLINK("https://kts-pro.ru/images/tovar/C3787.jpg")</f>
        <v>https://kts-pro.ru/images/tovar/C3787.jpg</v>
      </c>
      <c r="D663" s="25" t="s">
        <v>2295</v>
      </c>
      <c r="E663" s="28" t="s">
        <v>2298</v>
      </c>
      <c r="F663" s="23" t="s">
        <v>2299</v>
      </c>
      <c r="G663" s="23" t="s">
        <v>565</v>
      </c>
      <c r="H663" s="26">
        <v>500</v>
      </c>
      <c r="I663" s="26">
        <v>100</v>
      </c>
      <c r="J663" s="28" t="s">
        <v>2300</v>
      </c>
      <c r="K663" s="29">
        <v>10</v>
      </c>
      <c r="L663" s="30">
        <v>18.19</v>
      </c>
      <c r="M663" s="31"/>
      <c r="N663" s="32">
        <v>188957</v>
      </c>
      <c r="O663" s="32">
        <v>2</v>
      </c>
    </row>
    <row r="664" spans="1:15" ht="34.5" customHeight="1" thickBot="1">
      <c r="A664" s="13"/>
      <c r="B664" s="14"/>
      <c r="C664" s="15"/>
      <c r="D664" s="15" t="s">
        <v>336</v>
      </c>
      <c r="E664" s="45" t="s">
        <v>2301</v>
      </c>
      <c r="F664" s="17"/>
      <c r="G664" s="17"/>
      <c r="H664" s="17"/>
      <c r="I664" s="17"/>
      <c r="J664" s="16"/>
      <c r="K664" s="17"/>
      <c r="L664" s="17"/>
      <c r="M664" s="17"/>
      <c r="N664" s="17"/>
      <c r="O664" s="17"/>
    </row>
    <row r="665" spans="1:15" ht="34.5" customHeight="1" thickBot="1">
      <c r="A665" s="13"/>
      <c r="B665" s="14"/>
      <c r="C665" s="15"/>
      <c r="D665" s="15" t="s">
        <v>336</v>
      </c>
      <c r="E665" s="45" t="s">
        <v>2302</v>
      </c>
      <c r="F665" s="17"/>
      <c r="G665" s="17"/>
      <c r="H665" s="17"/>
      <c r="I665" s="17"/>
      <c r="J665" s="16"/>
      <c r="K665" s="17"/>
      <c r="L665" s="17"/>
      <c r="M665" s="17"/>
      <c r="N665" s="17"/>
      <c r="O665" s="17"/>
    </row>
    <row r="666" spans="1:13" ht="34.5" customHeight="1">
      <c r="A666" s="18"/>
      <c r="B666" s="19"/>
      <c r="C666" s="20"/>
      <c r="D666" s="20" t="s">
        <v>2303</v>
      </c>
      <c r="E666" s="46" t="s">
        <v>2304</v>
      </c>
      <c r="F666" s="22"/>
      <c r="G666" s="22"/>
      <c r="H666" s="22"/>
      <c r="I666" s="22"/>
      <c r="J666" s="21"/>
      <c r="K666" s="22"/>
      <c r="L666" s="22"/>
      <c r="M666" s="22"/>
    </row>
    <row r="667" spans="1:15" ht="34.5" customHeight="1">
      <c r="A667" s="33" t="s">
        <v>2306</v>
      </c>
      <c r="B667" s="34" t="s">
        <v>454</v>
      </c>
      <c r="C667" s="35" t="str">
        <f>HYPERLINK("https://kts-pro.ru/images/tovar/C3620-60.jpg")</f>
        <v>https://kts-pro.ru/images/tovar/C3620-60.jpg</v>
      </c>
      <c r="D667" s="35" t="s">
        <v>2307</v>
      </c>
      <c r="E667" s="38" t="s">
        <v>2308</v>
      </c>
      <c r="F667" s="33" t="s">
        <v>2309</v>
      </c>
      <c r="G667" s="33" t="s">
        <v>23</v>
      </c>
      <c r="H667" s="36">
        <v>24</v>
      </c>
      <c r="I667" s="37" t="s">
        <v>22</v>
      </c>
      <c r="J667" s="38" t="s">
        <v>2305</v>
      </c>
      <c r="K667" s="39">
        <v>10</v>
      </c>
      <c r="L667" s="40">
        <v>119.9</v>
      </c>
      <c r="M667" s="31"/>
      <c r="N667" s="41">
        <v>7002</v>
      </c>
      <c r="O667" s="41">
        <v>1176</v>
      </c>
    </row>
    <row r="668" spans="1:15" ht="34.5" customHeight="1">
      <c r="A668" s="33" t="s">
        <v>2310</v>
      </c>
      <c r="B668" s="34" t="s">
        <v>454</v>
      </c>
      <c r="C668" s="35" t="str">
        <f>HYPERLINK("https://kts-pro.ru/images/tovar/C3620-52.jpg")</f>
        <v>https://kts-pro.ru/images/tovar/C3620-52.jpg</v>
      </c>
      <c r="D668" s="35" t="s">
        <v>2311</v>
      </c>
      <c r="E668" s="38" t="s">
        <v>2312</v>
      </c>
      <c r="F668" s="33" t="s">
        <v>2313</v>
      </c>
      <c r="G668" s="33" t="s">
        <v>23</v>
      </c>
      <c r="H668" s="36">
        <v>24</v>
      </c>
      <c r="I668" s="37" t="s">
        <v>22</v>
      </c>
      <c r="J668" s="38" t="s">
        <v>2305</v>
      </c>
      <c r="K668" s="39">
        <v>10</v>
      </c>
      <c r="L668" s="40">
        <v>119.9</v>
      </c>
      <c r="M668" s="31"/>
      <c r="N668" s="41">
        <v>6998</v>
      </c>
      <c r="O668" s="41">
        <v>528</v>
      </c>
    </row>
    <row r="669" spans="1:15" ht="34.5" customHeight="1">
      <c r="A669" s="33" t="s">
        <v>2314</v>
      </c>
      <c r="B669" s="34" t="s">
        <v>454</v>
      </c>
      <c r="C669" s="35" t="str">
        <f>HYPERLINK("https://kts-pro.ru/images/tovar/C3620-57.jpg")</f>
        <v>https://kts-pro.ru/images/tovar/C3620-57.jpg</v>
      </c>
      <c r="D669" s="35" t="s">
        <v>2315</v>
      </c>
      <c r="E669" s="38" t="s">
        <v>2316</v>
      </c>
      <c r="F669" s="33" t="s">
        <v>2317</v>
      </c>
      <c r="G669" s="33" t="s">
        <v>23</v>
      </c>
      <c r="H669" s="36">
        <v>24</v>
      </c>
      <c r="I669" s="37" t="s">
        <v>22</v>
      </c>
      <c r="J669" s="38" t="s">
        <v>2305</v>
      </c>
      <c r="K669" s="39">
        <v>10</v>
      </c>
      <c r="L669" s="40">
        <v>119.9</v>
      </c>
      <c r="M669" s="31"/>
      <c r="N669" s="41">
        <v>7003</v>
      </c>
      <c r="O669" s="41">
        <v>168</v>
      </c>
    </row>
    <row r="670" spans="1:15" ht="34.5" customHeight="1">
      <c r="A670" s="33" t="s">
        <v>2318</v>
      </c>
      <c r="B670" s="34" t="s">
        <v>454</v>
      </c>
      <c r="C670" s="35" t="str">
        <f>HYPERLINK("https://kts-pro.ru/images/tovar/C3620-53.jpg")</f>
        <v>https://kts-pro.ru/images/tovar/C3620-53.jpg</v>
      </c>
      <c r="D670" s="35" t="s">
        <v>2319</v>
      </c>
      <c r="E670" s="38" t="s">
        <v>2320</v>
      </c>
      <c r="F670" s="33" t="s">
        <v>2321</v>
      </c>
      <c r="G670" s="33" t="s">
        <v>23</v>
      </c>
      <c r="H670" s="36">
        <v>24</v>
      </c>
      <c r="I670" s="37" t="s">
        <v>22</v>
      </c>
      <c r="J670" s="38" t="s">
        <v>2305</v>
      </c>
      <c r="K670" s="39">
        <v>10</v>
      </c>
      <c r="L670" s="40">
        <v>119.9</v>
      </c>
      <c r="M670" s="31"/>
      <c r="N670" s="41">
        <v>7140</v>
      </c>
      <c r="O670" s="41">
        <v>1992</v>
      </c>
    </row>
    <row r="671" spans="1:15" ht="34.5" customHeight="1">
      <c r="A671" s="33" t="s">
        <v>2322</v>
      </c>
      <c r="B671" s="34" t="s">
        <v>454</v>
      </c>
      <c r="C671" s="35" t="str">
        <f>HYPERLINK("https://kts-pro.ru/images/tovar/C3620-58.jpg")</f>
        <v>https://kts-pro.ru/images/tovar/C3620-58.jpg</v>
      </c>
      <c r="D671" s="35" t="s">
        <v>2323</v>
      </c>
      <c r="E671" s="38" t="s">
        <v>2324</v>
      </c>
      <c r="F671" s="33" t="s">
        <v>2325</v>
      </c>
      <c r="G671" s="33" t="s">
        <v>23</v>
      </c>
      <c r="H671" s="36">
        <v>24</v>
      </c>
      <c r="I671" s="37" t="s">
        <v>22</v>
      </c>
      <c r="J671" s="38" t="s">
        <v>2305</v>
      </c>
      <c r="K671" s="39">
        <v>10</v>
      </c>
      <c r="L671" s="40">
        <v>119.9</v>
      </c>
      <c r="M671" s="31"/>
      <c r="N671" s="41">
        <v>6998</v>
      </c>
      <c r="O671" s="41">
        <v>793</v>
      </c>
    </row>
    <row r="672" spans="1:15" ht="34.5" customHeight="1">
      <c r="A672" s="33" t="s">
        <v>2326</v>
      </c>
      <c r="B672" s="34" t="s">
        <v>454</v>
      </c>
      <c r="C672" s="35" t="str">
        <f>HYPERLINK("https://kts-pro.ru/images/tovar/C3620-54.jpg")</f>
        <v>https://kts-pro.ru/images/tovar/C3620-54.jpg</v>
      </c>
      <c r="D672" s="35" t="s">
        <v>2327</v>
      </c>
      <c r="E672" s="38" t="s">
        <v>2328</v>
      </c>
      <c r="F672" s="33" t="s">
        <v>2329</v>
      </c>
      <c r="G672" s="33" t="s">
        <v>23</v>
      </c>
      <c r="H672" s="36">
        <v>24</v>
      </c>
      <c r="I672" s="37" t="s">
        <v>22</v>
      </c>
      <c r="J672" s="38" t="s">
        <v>2305</v>
      </c>
      <c r="K672" s="39">
        <v>10</v>
      </c>
      <c r="L672" s="40">
        <v>119.9</v>
      </c>
      <c r="M672" s="31"/>
      <c r="N672" s="41">
        <v>6998</v>
      </c>
      <c r="O672" s="41">
        <v>5017</v>
      </c>
    </row>
    <row r="673" spans="1:15" ht="34.5" customHeight="1">
      <c r="A673" s="33" t="s">
        <v>2330</v>
      </c>
      <c r="B673" s="34" t="s">
        <v>454</v>
      </c>
      <c r="C673" s="35" t="str">
        <f>HYPERLINK("https://kts-pro.ru/images/tovar/C3620-51.jpg")</f>
        <v>https://kts-pro.ru/images/tovar/C3620-51.jpg</v>
      </c>
      <c r="D673" s="35" t="s">
        <v>2331</v>
      </c>
      <c r="E673" s="38" t="s">
        <v>2332</v>
      </c>
      <c r="F673" s="33" t="s">
        <v>2333</v>
      </c>
      <c r="G673" s="33" t="s">
        <v>23</v>
      </c>
      <c r="H673" s="36">
        <v>24</v>
      </c>
      <c r="I673" s="37" t="s">
        <v>22</v>
      </c>
      <c r="J673" s="38" t="s">
        <v>2305</v>
      </c>
      <c r="K673" s="39">
        <v>10</v>
      </c>
      <c r="L673" s="40">
        <v>119.9</v>
      </c>
      <c r="M673" s="31"/>
      <c r="N673" s="41">
        <v>7000</v>
      </c>
      <c r="O673" s="41">
        <v>480</v>
      </c>
    </row>
    <row r="674" spans="1:15" ht="34.5" customHeight="1">
      <c r="A674" s="33" t="s">
        <v>2334</v>
      </c>
      <c r="B674" s="34" t="s">
        <v>454</v>
      </c>
      <c r="C674" s="35" t="str">
        <f>HYPERLINK("https://kts-pro.ru/images/tovar/C3620-56.jpg")</f>
        <v>https://kts-pro.ru/images/tovar/C3620-56.jpg</v>
      </c>
      <c r="D674" s="35" t="s">
        <v>2335</v>
      </c>
      <c r="E674" s="38" t="s">
        <v>2336</v>
      </c>
      <c r="F674" s="33" t="s">
        <v>2337</v>
      </c>
      <c r="G674" s="33" t="s">
        <v>23</v>
      </c>
      <c r="H674" s="36">
        <v>24</v>
      </c>
      <c r="I674" s="37" t="s">
        <v>22</v>
      </c>
      <c r="J674" s="38" t="s">
        <v>2305</v>
      </c>
      <c r="K674" s="39">
        <v>10</v>
      </c>
      <c r="L674" s="40">
        <v>119.9</v>
      </c>
      <c r="M674" s="31"/>
      <c r="N674" s="41">
        <v>7003</v>
      </c>
      <c r="O674" s="41">
        <v>816</v>
      </c>
    </row>
    <row r="675" spans="1:15" ht="34.5" customHeight="1">
      <c r="A675" s="33" t="s">
        <v>2338</v>
      </c>
      <c r="B675" s="34" t="s">
        <v>454</v>
      </c>
      <c r="C675" s="35" t="str">
        <f>HYPERLINK("https://kts-pro.ru/images/tovar/C3620-59.jpg")</f>
        <v>https://kts-pro.ru/images/tovar/C3620-59.jpg</v>
      </c>
      <c r="D675" s="35" t="s">
        <v>2339</v>
      </c>
      <c r="E675" s="38" t="s">
        <v>2340</v>
      </c>
      <c r="F675" s="33" t="s">
        <v>2341</v>
      </c>
      <c r="G675" s="33" t="s">
        <v>23</v>
      </c>
      <c r="H675" s="36">
        <v>24</v>
      </c>
      <c r="I675" s="37" t="s">
        <v>22</v>
      </c>
      <c r="J675" s="38" t="s">
        <v>2305</v>
      </c>
      <c r="K675" s="39">
        <v>10</v>
      </c>
      <c r="L675" s="40">
        <v>119.9</v>
      </c>
      <c r="M675" s="31"/>
      <c r="N675" s="41">
        <v>6832</v>
      </c>
      <c r="O675" s="41">
        <v>4776</v>
      </c>
    </row>
    <row r="676" spans="1:15" ht="34.5" customHeight="1" thickBot="1">
      <c r="A676" s="33" t="s">
        <v>2342</v>
      </c>
      <c r="B676" s="34" t="s">
        <v>454</v>
      </c>
      <c r="C676" s="35" t="str">
        <f>HYPERLINK("https://kts-pro.ru/images/tovar/C3620-55.jpg")</f>
        <v>https://kts-pro.ru/images/tovar/C3620-55.jpg</v>
      </c>
      <c r="D676" s="35" t="s">
        <v>2343</v>
      </c>
      <c r="E676" s="38" t="s">
        <v>2344</v>
      </c>
      <c r="F676" s="33" t="s">
        <v>2345</v>
      </c>
      <c r="G676" s="33" t="s">
        <v>23</v>
      </c>
      <c r="H676" s="36">
        <v>24</v>
      </c>
      <c r="I676" s="37" t="s">
        <v>22</v>
      </c>
      <c r="J676" s="38" t="s">
        <v>2305</v>
      </c>
      <c r="K676" s="39">
        <v>10</v>
      </c>
      <c r="L676" s="40">
        <v>119.9</v>
      </c>
      <c r="M676" s="31"/>
      <c r="N676" s="41">
        <v>7001</v>
      </c>
      <c r="O676" s="41">
        <v>1104</v>
      </c>
    </row>
    <row r="677" spans="1:15" ht="34.5" customHeight="1" thickBot="1">
      <c r="A677" s="13"/>
      <c r="B677" s="14"/>
      <c r="C677" s="15"/>
      <c r="D677" s="15" t="s">
        <v>336</v>
      </c>
      <c r="E677" s="45" t="s">
        <v>2346</v>
      </c>
      <c r="F677" s="17"/>
      <c r="G677" s="17"/>
      <c r="H677" s="17"/>
      <c r="I677" s="17"/>
      <c r="J677" s="16"/>
      <c r="K677" s="17"/>
      <c r="L677" s="17"/>
      <c r="M677" s="17"/>
      <c r="N677" s="17"/>
      <c r="O677" s="17"/>
    </row>
    <row r="678" spans="1:13" ht="34.5" customHeight="1">
      <c r="A678" s="18"/>
      <c r="B678" s="19"/>
      <c r="C678" s="20"/>
      <c r="D678" s="20" t="s">
        <v>2347</v>
      </c>
      <c r="E678" s="46" t="s">
        <v>2348</v>
      </c>
      <c r="F678" s="22"/>
      <c r="G678" s="22"/>
      <c r="H678" s="22"/>
      <c r="I678" s="22"/>
      <c r="J678" s="21"/>
      <c r="K678" s="22"/>
      <c r="L678" s="22"/>
      <c r="M678" s="22"/>
    </row>
    <row r="679" spans="1:15" ht="34.5" customHeight="1">
      <c r="A679" s="23" t="s">
        <v>2350</v>
      </c>
      <c r="B679" s="24" t="s">
        <v>22</v>
      </c>
      <c r="C679" s="25" t="str">
        <f>HYPERLINK("https://kts-pro.ru/images/tovar/C1806-24.jpg")</f>
        <v>https://kts-pro.ru/images/tovar/C1806-24.jpg</v>
      </c>
      <c r="D679" s="25" t="s">
        <v>2351</v>
      </c>
      <c r="E679" s="28" t="s">
        <v>2352</v>
      </c>
      <c r="F679" s="23" t="s">
        <v>2353</v>
      </c>
      <c r="G679" s="23" t="s">
        <v>23</v>
      </c>
      <c r="H679" s="26">
        <v>24</v>
      </c>
      <c r="I679" s="27" t="s">
        <v>22</v>
      </c>
      <c r="J679" s="28" t="s">
        <v>2349</v>
      </c>
      <c r="K679" s="29">
        <v>10</v>
      </c>
      <c r="L679" s="30">
        <v>67.11</v>
      </c>
      <c r="M679" s="31"/>
      <c r="N679" s="32">
        <v>1668</v>
      </c>
      <c r="O679" s="32">
        <v>888</v>
      </c>
    </row>
    <row r="680" spans="1:15" ht="34.5" customHeight="1" thickBot="1">
      <c r="A680" s="23" t="s">
        <v>2354</v>
      </c>
      <c r="B680" s="24" t="s">
        <v>22</v>
      </c>
      <c r="C680" s="25" t="str">
        <f>HYPERLINK("https://kts-pro.ru/images/tovar/C1806-32.jpg")</f>
        <v>https://kts-pro.ru/images/tovar/C1806-32.jpg</v>
      </c>
      <c r="D680" s="25" t="s">
        <v>2355</v>
      </c>
      <c r="E680" s="28" t="s">
        <v>2356</v>
      </c>
      <c r="F680" s="23" t="s">
        <v>2357</v>
      </c>
      <c r="G680" s="23" t="s">
        <v>23</v>
      </c>
      <c r="H680" s="26">
        <v>24</v>
      </c>
      <c r="I680" s="27" t="s">
        <v>22</v>
      </c>
      <c r="J680" s="28" t="s">
        <v>2349</v>
      </c>
      <c r="K680" s="29">
        <v>10</v>
      </c>
      <c r="L680" s="30">
        <v>118.4</v>
      </c>
      <c r="M680" s="31"/>
      <c r="N680" s="32">
        <v>5253</v>
      </c>
      <c r="O680" s="32">
        <v>3312</v>
      </c>
    </row>
    <row r="681" spans="1:15" ht="34.5" customHeight="1" thickBot="1">
      <c r="A681" s="13"/>
      <c r="B681" s="14"/>
      <c r="C681" s="15"/>
      <c r="D681" s="15" t="s">
        <v>336</v>
      </c>
      <c r="E681" s="45" t="s">
        <v>2358</v>
      </c>
      <c r="F681" s="17"/>
      <c r="G681" s="17"/>
      <c r="H681" s="17"/>
      <c r="I681" s="17"/>
      <c r="J681" s="16"/>
      <c r="K681" s="17"/>
      <c r="L681" s="17"/>
      <c r="M681" s="17"/>
      <c r="N681" s="17"/>
      <c r="O681" s="17"/>
    </row>
    <row r="682" spans="1:13" ht="34.5" customHeight="1">
      <c r="A682" s="18"/>
      <c r="B682" s="19"/>
      <c r="C682" s="20"/>
      <c r="D682" s="20" t="s">
        <v>2359</v>
      </c>
      <c r="E682" s="46" t="s">
        <v>2360</v>
      </c>
      <c r="F682" s="22"/>
      <c r="G682" s="22"/>
      <c r="H682" s="22"/>
      <c r="I682" s="22"/>
      <c r="J682" s="21"/>
      <c r="K682" s="22"/>
      <c r="L682" s="22"/>
      <c r="M682" s="22"/>
    </row>
    <row r="683" spans="1:15" ht="34.5" customHeight="1">
      <c r="A683" s="33" t="s">
        <v>2361</v>
      </c>
      <c r="B683" s="34" t="s">
        <v>454</v>
      </c>
      <c r="C683" s="35" t="str">
        <f>HYPERLINK("https://kts-pro.ru/images/tovar/C2677-58.jpg")</f>
        <v>https://kts-pro.ru/images/tovar/C2677-58.jpg</v>
      </c>
      <c r="D683" s="35" t="s">
        <v>2362</v>
      </c>
      <c r="E683" s="38" t="s">
        <v>2363</v>
      </c>
      <c r="F683" s="33" t="s">
        <v>2364</v>
      </c>
      <c r="G683" s="33" t="s">
        <v>23</v>
      </c>
      <c r="H683" s="36">
        <v>24</v>
      </c>
      <c r="I683" s="37" t="s">
        <v>22</v>
      </c>
      <c r="J683" s="38" t="s">
        <v>2365</v>
      </c>
      <c r="K683" s="39">
        <v>10</v>
      </c>
      <c r="L683" s="40">
        <v>110</v>
      </c>
      <c r="M683" s="31"/>
      <c r="N683" s="41">
        <v>15999</v>
      </c>
      <c r="O683" s="41">
        <v>1776</v>
      </c>
    </row>
    <row r="684" spans="1:15" ht="34.5" customHeight="1">
      <c r="A684" s="33" t="s">
        <v>2366</v>
      </c>
      <c r="B684" s="34" t="s">
        <v>454</v>
      </c>
      <c r="C684" s="35" t="str">
        <f>HYPERLINK("https://kts-pro.ru/images/tovar/C2677-57.jpg")</f>
        <v>https://kts-pro.ru/images/tovar/C2677-57.jpg</v>
      </c>
      <c r="D684" s="35" t="s">
        <v>2367</v>
      </c>
      <c r="E684" s="38" t="s">
        <v>2368</v>
      </c>
      <c r="F684" s="33" t="s">
        <v>2369</v>
      </c>
      <c r="G684" s="33" t="s">
        <v>23</v>
      </c>
      <c r="H684" s="36">
        <v>24</v>
      </c>
      <c r="I684" s="37" t="s">
        <v>22</v>
      </c>
      <c r="J684" s="38" t="s">
        <v>2365</v>
      </c>
      <c r="K684" s="39">
        <v>10</v>
      </c>
      <c r="L684" s="40">
        <v>110</v>
      </c>
      <c r="M684" s="31"/>
      <c r="N684" s="41">
        <v>15999</v>
      </c>
      <c r="O684" s="41">
        <v>2617</v>
      </c>
    </row>
    <row r="685" spans="1:15" ht="34.5" customHeight="1">
      <c r="A685" s="33" t="s">
        <v>2370</v>
      </c>
      <c r="B685" s="34" t="s">
        <v>454</v>
      </c>
      <c r="C685" s="35" t="str">
        <f>HYPERLINK("https://kts-pro.ru/images/tovar/C2677-59.jpg")</f>
        <v>https://kts-pro.ru/images/tovar/C2677-59.jpg</v>
      </c>
      <c r="D685" s="35" t="s">
        <v>2371</v>
      </c>
      <c r="E685" s="38" t="s">
        <v>2372</v>
      </c>
      <c r="F685" s="33" t="s">
        <v>2364</v>
      </c>
      <c r="G685" s="33" t="s">
        <v>23</v>
      </c>
      <c r="H685" s="36">
        <v>24</v>
      </c>
      <c r="I685" s="37" t="s">
        <v>22</v>
      </c>
      <c r="J685" s="38" t="s">
        <v>2365</v>
      </c>
      <c r="K685" s="39">
        <v>10</v>
      </c>
      <c r="L685" s="40">
        <v>110</v>
      </c>
      <c r="M685" s="31"/>
      <c r="N685" s="41">
        <v>15985</v>
      </c>
      <c r="O685" s="41">
        <v>2592</v>
      </c>
    </row>
    <row r="686" spans="1:15" ht="34.5" customHeight="1">
      <c r="A686" s="33" t="s">
        <v>2373</v>
      </c>
      <c r="B686" s="34" t="s">
        <v>454</v>
      </c>
      <c r="C686" s="35" t="str">
        <f>HYPERLINK("https://kts-pro.ru/images/tovar/C2677-60.jpg")</f>
        <v>https://kts-pro.ru/images/tovar/C2677-60.jpg</v>
      </c>
      <c r="D686" s="35" t="s">
        <v>2374</v>
      </c>
      <c r="E686" s="38" t="s">
        <v>2375</v>
      </c>
      <c r="F686" s="33" t="s">
        <v>2376</v>
      </c>
      <c r="G686" s="33" t="s">
        <v>23</v>
      </c>
      <c r="H686" s="36">
        <v>24</v>
      </c>
      <c r="I686" s="37" t="s">
        <v>22</v>
      </c>
      <c r="J686" s="38" t="s">
        <v>2365</v>
      </c>
      <c r="K686" s="39">
        <v>10</v>
      </c>
      <c r="L686" s="40">
        <v>110</v>
      </c>
      <c r="M686" s="31"/>
      <c r="N686" s="41">
        <v>15999</v>
      </c>
      <c r="O686" s="41">
        <v>1800</v>
      </c>
    </row>
    <row r="687" spans="1:15" ht="34.5" customHeight="1" thickBot="1">
      <c r="A687" s="33" t="s">
        <v>2377</v>
      </c>
      <c r="B687" s="34" t="s">
        <v>454</v>
      </c>
      <c r="C687" s="35" t="str">
        <f>HYPERLINK("https://kts-pro.ru/images/tovar/C2677-56.jpg")</f>
        <v>https://kts-pro.ru/images/tovar/C2677-56.jpg</v>
      </c>
      <c r="D687" s="35" t="s">
        <v>2378</v>
      </c>
      <c r="E687" s="38" t="s">
        <v>2379</v>
      </c>
      <c r="F687" s="33" t="s">
        <v>2380</v>
      </c>
      <c r="G687" s="33" t="s">
        <v>23</v>
      </c>
      <c r="H687" s="36">
        <v>24</v>
      </c>
      <c r="I687" s="37" t="s">
        <v>22</v>
      </c>
      <c r="J687" s="38" t="s">
        <v>2365</v>
      </c>
      <c r="K687" s="39">
        <v>10</v>
      </c>
      <c r="L687" s="40">
        <v>110</v>
      </c>
      <c r="M687" s="31"/>
      <c r="N687" s="41">
        <v>15999</v>
      </c>
      <c r="O687" s="41">
        <v>2737</v>
      </c>
    </row>
    <row r="688" spans="1:13" ht="34.5" customHeight="1">
      <c r="A688" s="18"/>
      <c r="B688" s="19"/>
      <c r="C688" s="20"/>
      <c r="D688" s="20" t="s">
        <v>2381</v>
      </c>
      <c r="E688" s="46" t="s">
        <v>2382</v>
      </c>
      <c r="F688" s="22"/>
      <c r="G688" s="22"/>
      <c r="H688" s="22"/>
      <c r="I688" s="22"/>
      <c r="J688" s="21"/>
      <c r="K688" s="22"/>
      <c r="L688" s="22"/>
      <c r="M688" s="22"/>
    </row>
    <row r="689" spans="1:15" ht="34.5" customHeight="1">
      <c r="A689" s="23" t="s">
        <v>2383</v>
      </c>
      <c r="B689" s="24" t="s">
        <v>22</v>
      </c>
      <c r="C689" s="25" t="str">
        <f>HYPERLINK("https://www.kts-pro.ru/images/tovar/C3212-02.jpg")</f>
        <v>https://www.kts-pro.ru/images/tovar/C3212-02.jpg</v>
      </c>
      <c r="D689" s="25" t="s">
        <v>2384</v>
      </c>
      <c r="E689" s="28" t="s">
        <v>2385</v>
      </c>
      <c r="F689" s="23" t="s">
        <v>2386</v>
      </c>
      <c r="G689" s="23" t="s">
        <v>23</v>
      </c>
      <c r="H689" s="26">
        <v>36</v>
      </c>
      <c r="I689" s="27" t="s">
        <v>22</v>
      </c>
      <c r="J689" s="28" t="s">
        <v>2387</v>
      </c>
      <c r="K689" s="29">
        <v>10</v>
      </c>
      <c r="L689" s="30">
        <v>68.89</v>
      </c>
      <c r="M689" s="31"/>
      <c r="N689" s="32">
        <v>3004</v>
      </c>
      <c r="O689" s="32">
        <v>1080</v>
      </c>
    </row>
    <row r="690" spans="1:15" ht="34.5" customHeight="1" thickBot="1">
      <c r="A690" s="23" t="s">
        <v>2388</v>
      </c>
      <c r="B690" s="24" t="s">
        <v>22</v>
      </c>
      <c r="C690" s="25" t="str">
        <f>HYPERLINK("https://www.kts-pro.ru/images/tovar/C3212-07.jpg")</f>
        <v>https://www.kts-pro.ru/images/tovar/C3212-07.jpg</v>
      </c>
      <c r="D690" s="25" t="s">
        <v>2389</v>
      </c>
      <c r="E690" s="28" t="s">
        <v>2390</v>
      </c>
      <c r="F690" s="23" t="s">
        <v>2391</v>
      </c>
      <c r="G690" s="23" t="s">
        <v>23</v>
      </c>
      <c r="H690" s="26">
        <v>36</v>
      </c>
      <c r="I690" s="27" t="s">
        <v>22</v>
      </c>
      <c r="J690" s="28" t="s">
        <v>2387</v>
      </c>
      <c r="K690" s="29">
        <v>10</v>
      </c>
      <c r="L690" s="30">
        <v>68.89</v>
      </c>
      <c r="M690" s="31"/>
      <c r="N690" s="32">
        <v>3670</v>
      </c>
      <c r="O690" s="32">
        <v>1008</v>
      </c>
    </row>
    <row r="691" spans="1:13" ht="34.5" customHeight="1">
      <c r="A691" s="18"/>
      <c r="B691" s="19"/>
      <c r="C691" s="20"/>
      <c r="D691" s="20" t="s">
        <v>2392</v>
      </c>
      <c r="E691" s="46" t="s">
        <v>2393</v>
      </c>
      <c r="F691" s="22"/>
      <c r="G691" s="22"/>
      <c r="H691" s="22"/>
      <c r="I691" s="22"/>
      <c r="J691" s="21"/>
      <c r="K691" s="22"/>
      <c r="L691" s="22"/>
      <c r="M691" s="22"/>
    </row>
    <row r="692" spans="1:15" ht="34.5" customHeight="1" thickBot="1">
      <c r="A692" s="23" t="s">
        <v>2394</v>
      </c>
      <c r="B692" s="24" t="s">
        <v>22</v>
      </c>
      <c r="C692" s="25" t="str">
        <f>HYPERLINK("https://www.kts-pro.ru/images/tovar/C3615-03.jpg")</f>
        <v>https://www.kts-pro.ru/images/tovar/C3615-03.jpg</v>
      </c>
      <c r="D692" s="25" t="s">
        <v>2395</v>
      </c>
      <c r="E692" s="28" t="s">
        <v>2396</v>
      </c>
      <c r="F692" s="23" t="s">
        <v>2397</v>
      </c>
      <c r="G692" s="23" t="s">
        <v>23</v>
      </c>
      <c r="H692" s="26">
        <v>24</v>
      </c>
      <c r="I692" s="27" t="s">
        <v>22</v>
      </c>
      <c r="J692" s="28" t="s">
        <v>2398</v>
      </c>
      <c r="K692" s="29">
        <v>10</v>
      </c>
      <c r="L692" s="30">
        <v>33.24</v>
      </c>
      <c r="M692" s="31"/>
      <c r="N692" s="32">
        <v>11057</v>
      </c>
      <c r="O692" s="32">
        <v>8454</v>
      </c>
    </row>
    <row r="693" spans="1:13" ht="34.5" customHeight="1">
      <c r="A693" s="18"/>
      <c r="B693" s="19"/>
      <c r="C693" s="20"/>
      <c r="D693" s="20" t="s">
        <v>2399</v>
      </c>
      <c r="E693" s="46" t="s">
        <v>2400</v>
      </c>
      <c r="F693" s="22"/>
      <c r="G693" s="22"/>
      <c r="H693" s="22"/>
      <c r="I693" s="22"/>
      <c r="J693" s="21"/>
      <c r="K693" s="22"/>
      <c r="L693" s="22"/>
      <c r="M693" s="22"/>
    </row>
    <row r="694" spans="1:15" ht="34.5" customHeight="1" thickBot="1">
      <c r="A694" s="23" t="s">
        <v>2401</v>
      </c>
      <c r="B694" s="24" t="s">
        <v>22</v>
      </c>
      <c r="C694" s="25" t="str">
        <f>HYPERLINK("https://www.kts-pro.ru/images/tovar/C3625-30.jpg")</f>
        <v>https://www.kts-pro.ru/images/tovar/C3625-30.jpg</v>
      </c>
      <c r="D694" s="25" t="s">
        <v>2402</v>
      </c>
      <c r="E694" s="28" t="s">
        <v>2403</v>
      </c>
      <c r="F694" s="23" t="s">
        <v>2404</v>
      </c>
      <c r="G694" s="23" t="s">
        <v>23</v>
      </c>
      <c r="H694" s="26">
        <v>24</v>
      </c>
      <c r="I694" s="27" t="s">
        <v>22</v>
      </c>
      <c r="J694" s="28" t="s">
        <v>2405</v>
      </c>
      <c r="K694" s="29">
        <v>10</v>
      </c>
      <c r="L694" s="30">
        <v>85.33</v>
      </c>
      <c r="M694" s="31"/>
      <c r="N694" s="32">
        <v>4093</v>
      </c>
      <c r="O694" s="32">
        <v>144</v>
      </c>
    </row>
    <row r="695" spans="1:13" ht="34.5" customHeight="1">
      <c r="A695" s="18"/>
      <c r="B695" s="19"/>
      <c r="C695" s="20"/>
      <c r="D695" s="20" t="s">
        <v>2406</v>
      </c>
      <c r="E695" s="46" t="s">
        <v>2407</v>
      </c>
      <c r="F695" s="22"/>
      <c r="G695" s="22"/>
      <c r="H695" s="22"/>
      <c r="I695" s="22"/>
      <c r="J695" s="21"/>
      <c r="K695" s="22"/>
      <c r="L695" s="22"/>
      <c r="M695" s="22"/>
    </row>
    <row r="696" spans="1:15" ht="34.5" customHeight="1">
      <c r="A696" s="33" t="s">
        <v>2408</v>
      </c>
      <c r="B696" s="34" t="s">
        <v>454</v>
      </c>
      <c r="C696" s="35" t="str">
        <f>HYPERLINK("https://www.kts-pro.ru/images/tovar/C4072-84.jpg")</f>
        <v>https://www.kts-pro.ru/images/tovar/C4072-84.jpg</v>
      </c>
      <c r="D696" s="35" t="s">
        <v>2409</v>
      </c>
      <c r="E696" s="38" t="s">
        <v>2410</v>
      </c>
      <c r="F696" s="33" t="s">
        <v>2411</v>
      </c>
      <c r="G696" s="33" t="s">
        <v>23</v>
      </c>
      <c r="H696" s="36">
        <v>24</v>
      </c>
      <c r="I696" s="37" t="s">
        <v>22</v>
      </c>
      <c r="J696" s="38" t="s">
        <v>2405</v>
      </c>
      <c r="K696" s="39">
        <v>10</v>
      </c>
      <c r="L696" s="40">
        <v>104.2</v>
      </c>
      <c r="M696" s="31"/>
      <c r="N696" s="41">
        <v>4211</v>
      </c>
      <c r="O696" s="41">
        <v>792</v>
      </c>
    </row>
    <row r="697" spans="1:15" ht="34.5" customHeight="1">
      <c r="A697" s="33" t="s">
        <v>2412</v>
      </c>
      <c r="B697" s="34" t="s">
        <v>454</v>
      </c>
      <c r="C697" s="35" t="str">
        <f>HYPERLINK("https://www.kts-pro.ru/images/tovar/C4072-86.jpg")</f>
        <v>https://www.kts-pro.ru/images/tovar/C4072-86.jpg</v>
      </c>
      <c r="D697" s="35" t="s">
        <v>2413</v>
      </c>
      <c r="E697" s="38" t="s">
        <v>2414</v>
      </c>
      <c r="F697" s="33" t="s">
        <v>2415</v>
      </c>
      <c r="G697" s="33" t="s">
        <v>23</v>
      </c>
      <c r="H697" s="36">
        <v>24</v>
      </c>
      <c r="I697" s="37" t="s">
        <v>22</v>
      </c>
      <c r="J697" s="38" t="s">
        <v>2405</v>
      </c>
      <c r="K697" s="39">
        <v>10</v>
      </c>
      <c r="L697" s="40">
        <v>104.2</v>
      </c>
      <c r="M697" s="31"/>
      <c r="N697" s="41">
        <v>4319</v>
      </c>
      <c r="O697" s="41">
        <v>456</v>
      </c>
    </row>
    <row r="698" spans="1:15" ht="34.5" customHeight="1">
      <c r="A698" s="33" t="s">
        <v>2416</v>
      </c>
      <c r="B698" s="34" t="s">
        <v>454</v>
      </c>
      <c r="C698" s="35" t="str">
        <f>HYPERLINK("https://www.kts-pro.ru/images/tovar/C4072-81.jpg")</f>
        <v>https://www.kts-pro.ru/images/tovar/C4072-81.jpg</v>
      </c>
      <c r="D698" s="35" t="s">
        <v>2417</v>
      </c>
      <c r="E698" s="38" t="s">
        <v>2418</v>
      </c>
      <c r="F698" s="33" t="s">
        <v>2419</v>
      </c>
      <c r="G698" s="33" t="s">
        <v>23</v>
      </c>
      <c r="H698" s="36">
        <v>24</v>
      </c>
      <c r="I698" s="37" t="s">
        <v>22</v>
      </c>
      <c r="J698" s="38" t="s">
        <v>2405</v>
      </c>
      <c r="K698" s="39">
        <v>10</v>
      </c>
      <c r="L698" s="40">
        <v>104.2</v>
      </c>
      <c r="M698" s="31"/>
      <c r="N698" s="41">
        <v>6252</v>
      </c>
      <c r="O698" s="41">
        <v>1440</v>
      </c>
    </row>
    <row r="699" spans="1:15" ht="34.5" customHeight="1">
      <c r="A699" s="33" t="s">
        <v>2420</v>
      </c>
      <c r="B699" s="34" t="s">
        <v>454</v>
      </c>
      <c r="C699" s="35" t="str">
        <f>HYPERLINK("https://www.kts-pro.ru/images/tovar/C4072-89.jpg")</f>
        <v>https://www.kts-pro.ru/images/tovar/C4072-89.jpg</v>
      </c>
      <c r="D699" s="35" t="s">
        <v>2421</v>
      </c>
      <c r="E699" s="38" t="s">
        <v>2422</v>
      </c>
      <c r="F699" s="33" t="s">
        <v>2423</v>
      </c>
      <c r="G699" s="33" t="s">
        <v>23</v>
      </c>
      <c r="H699" s="36">
        <v>24</v>
      </c>
      <c r="I699" s="37" t="s">
        <v>22</v>
      </c>
      <c r="J699" s="38" t="s">
        <v>2405</v>
      </c>
      <c r="K699" s="39">
        <v>10</v>
      </c>
      <c r="L699" s="40">
        <v>104.2</v>
      </c>
      <c r="M699" s="31"/>
      <c r="N699" s="41">
        <v>5051</v>
      </c>
      <c r="O699" s="41">
        <v>576</v>
      </c>
    </row>
    <row r="700" spans="1:15" ht="34.5" customHeight="1">
      <c r="A700" s="33" t="s">
        <v>2424</v>
      </c>
      <c r="B700" s="34" t="s">
        <v>454</v>
      </c>
      <c r="C700" s="35" t="str">
        <f>HYPERLINK("https://www.kts-pro.ru/images/tovar/C4072-79.jpg")</f>
        <v>https://www.kts-pro.ru/images/tovar/C4072-79.jpg</v>
      </c>
      <c r="D700" s="35" t="s">
        <v>2425</v>
      </c>
      <c r="E700" s="38" t="s">
        <v>2426</v>
      </c>
      <c r="F700" s="33" t="s">
        <v>2427</v>
      </c>
      <c r="G700" s="33" t="s">
        <v>23</v>
      </c>
      <c r="H700" s="36">
        <v>24</v>
      </c>
      <c r="I700" s="37" t="s">
        <v>22</v>
      </c>
      <c r="J700" s="38" t="s">
        <v>2405</v>
      </c>
      <c r="K700" s="39">
        <v>10</v>
      </c>
      <c r="L700" s="40">
        <v>104.2</v>
      </c>
      <c r="M700" s="31"/>
      <c r="N700" s="41">
        <v>3959</v>
      </c>
      <c r="O700" s="41">
        <v>793</v>
      </c>
    </row>
    <row r="701" spans="1:15" ht="34.5" customHeight="1">
      <c r="A701" s="33" t="s">
        <v>2428</v>
      </c>
      <c r="B701" s="34" t="s">
        <v>454</v>
      </c>
      <c r="C701" s="35" t="str">
        <f>HYPERLINK("https://www.kts-pro.ru/images/tovar/C4072-83.jpg")</f>
        <v>https://www.kts-pro.ru/images/tovar/C4072-83.jpg</v>
      </c>
      <c r="D701" s="35" t="s">
        <v>2429</v>
      </c>
      <c r="E701" s="38" t="s">
        <v>2430</v>
      </c>
      <c r="F701" s="33" t="s">
        <v>2431</v>
      </c>
      <c r="G701" s="33" t="s">
        <v>23</v>
      </c>
      <c r="H701" s="36">
        <v>24</v>
      </c>
      <c r="I701" s="37" t="s">
        <v>22</v>
      </c>
      <c r="J701" s="38" t="s">
        <v>2405</v>
      </c>
      <c r="K701" s="39">
        <v>10</v>
      </c>
      <c r="L701" s="40">
        <v>104.2</v>
      </c>
      <c r="M701" s="31"/>
      <c r="N701" s="41">
        <v>4612</v>
      </c>
      <c r="O701" s="41">
        <v>768</v>
      </c>
    </row>
    <row r="702" spans="1:15" ht="34.5" customHeight="1">
      <c r="A702" s="33" t="s">
        <v>2432</v>
      </c>
      <c r="B702" s="34" t="s">
        <v>454</v>
      </c>
      <c r="C702" s="35" t="str">
        <f>HYPERLINK("https://www.kts-pro.ru/images/tovar/C4072-76.jpg")</f>
        <v>https://www.kts-pro.ru/images/tovar/C4072-76.jpg</v>
      </c>
      <c r="D702" s="35" t="s">
        <v>2433</v>
      </c>
      <c r="E702" s="38" t="s">
        <v>2434</v>
      </c>
      <c r="F702" s="33" t="s">
        <v>2435</v>
      </c>
      <c r="G702" s="33" t="s">
        <v>23</v>
      </c>
      <c r="H702" s="36">
        <v>24</v>
      </c>
      <c r="I702" s="37" t="s">
        <v>22</v>
      </c>
      <c r="J702" s="38" t="s">
        <v>2405</v>
      </c>
      <c r="K702" s="39">
        <v>10</v>
      </c>
      <c r="L702" s="40">
        <v>104.2</v>
      </c>
      <c r="M702" s="31"/>
      <c r="N702" s="41">
        <v>3251</v>
      </c>
      <c r="O702" s="41">
        <v>1392</v>
      </c>
    </row>
    <row r="703" spans="1:15" ht="34.5" customHeight="1">
      <c r="A703" s="33" t="s">
        <v>2436</v>
      </c>
      <c r="B703" s="34" t="s">
        <v>454</v>
      </c>
      <c r="C703" s="35" t="str">
        <f>HYPERLINK("https://www.kts-pro.ru/images/tovar/C4072-88.jpg")</f>
        <v>https://www.kts-pro.ru/images/tovar/C4072-88.jpg</v>
      </c>
      <c r="D703" s="35" t="s">
        <v>2437</v>
      </c>
      <c r="E703" s="38" t="s">
        <v>2438</v>
      </c>
      <c r="F703" s="33" t="s">
        <v>2439</v>
      </c>
      <c r="G703" s="33" t="s">
        <v>23</v>
      </c>
      <c r="H703" s="36">
        <v>24</v>
      </c>
      <c r="I703" s="37" t="s">
        <v>22</v>
      </c>
      <c r="J703" s="38" t="s">
        <v>2405</v>
      </c>
      <c r="K703" s="39">
        <v>10</v>
      </c>
      <c r="L703" s="40">
        <v>104.2</v>
      </c>
      <c r="M703" s="31"/>
      <c r="N703" s="41">
        <v>7332</v>
      </c>
      <c r="O703" s="41">
        <v>792</v>
      </c>
    </row>
    <row r="704" spans="1:15" ht="34.5" customHeight="1">
      <c r="A704" s="33" t="s">
        <v>2440</v>
      </c>
      <c r="B704" s="34" t="s">
        <v>454</v>
      </c>
      <c r="C704" s="35" t="str">
        <f>HYPERLINK("https://www.kts-pro.ru/images/tovar/C4072-80.jpg")</f>
        <v>https://www.kts-pro.ru/images/tovar/C4072-80.jpg</v>
      </c>
      <c r="D704" s="35" t="s">
        <v>2441</v>
      </c>
      <c r="E704" s="38" t="s">
        <v>2442</v>
      </c>
      <c r="F704" s="33" t="s">
        <v>2443</v>
      </c>
      <c r="G704" s="33" t="s">
        <v>23</v>
      </c>
      <c r="H704" s="36">
        <v>24</v>
      </c>
      <c r="I704" s="37" t="s">
        <v>22</v>
      </c>
      <c r="J704" s="38" t="s">
        <v>2405</v>
      </c>
      <c r="K704" s="39">
        <v>10</v>
      </c>
      <c r="L704" s="40">
        <v>104.2</v>
      </c>
      <c r="M704" s="31"/>
      <c r="N704" s="41">
        <v>4212</v>
      </c>
      <c r="O704" s="41">
        <v>840</v>
      </c>
    </row>
    <row r="705" spans="1:15" ht="34.5" customHeight="1">
      <c r="A705" s="33" t="s">
        <v>2444</v>
      </c>
      <c r="B705" s="34" t="s">
        <v>454</v>
      </c>
      <c r="C705" s="35" t="str">
        <f>HYPERLINK("https://www.kts-pro.ru/images/tovar/C4072-85.jpg")</f>
        <v>https://www.kts-pro.ru/images/tovar/C4072-85.jpg</v>
      </c>
      <c r="D705" s="35" t="s">
        <v>2445</v>
      </c>
      <c r="E705" s="38" t="s">
        <v>2446</v>
      </c>
      <c r="F705" s="33" t="s">
        <v>2447</v>
      </c>
      <c r="G705" s="33" t="s">
        <v>23</v>
      </c>
      <c r="H705" s="36">
        <v>24</v>
      </c>
      <c r="I705" s="37" t="s">
        <v>22</v>
      </c>
      <c r="J705" s="38" t="s">
        <v>2405</v>
      </c>
      <c r="K705" s="39">
        <v>10</v>
      </c>
      <c r="L705" s="40">
        <v>104.2</v>
      </c>
      <c r="M705" s="31"/>
      <c r="N705" s="41">
        <v>5173</v>
      </c>
      <c r="O705" s="41">
        <v>552</v>
      </c>
    </row>
    <row r="706" spans="1:15" ht="34.5" customHeight="1">
      <c r="A706" s="33" t="s">
        <v>2448</v>
      </c>
      <c r="B706" s="34" t="s">
        <v>454</v>
      </c>
      <c r="C706" s="35" t="str">
        <f>HYPERLINK("https://www.kts-pro.ru/images/tovar/C4072-82.jpg")</f>
        <v>https://www.kts-pro.ru/images/tovar/C4072-82.jpg</v>
      </c>
      <c r="D706" s="35" t="s">
        <v>2449</v>
      </c>
      <c r="E706" s="38" t="s">
        <v>2450</v>
      </c>
      <c r="F706" s="33" t="s">
        <v>2451</v>
      </c>
      <c r="G706" s="33" t="s">
        <v>23</v>
      </c>
      <c r="H706" s="36">
        <v>24</v>
      </c>
      <c r="I706" s="37" t="s">
        <v>22</v>
      </c>
      <c r="J706" s="38" t="s">
        <v>2405</v>
      </c>
      <c r="K706" s="39">
        <v>10</v>
      </c>
      <c r="L706" s="40">
        <v>104.2</v>
      </c>
      <c r="M706" s="31"/>
      <c r="N706" s="41">
        <v>4213</v>
      </c>
      <c r="O706" s="41">
        <v>360</v>
      </c>
    </row>
    <row r="707" spans="1:15" ht="34.5" customHeight="1" thickBot="1">
      <c r="A707" s="33" t="s">
        <v>2452</v>
      </c>
      <c r="B707" s="34" t="s">
        <v>454</v>
      </c>
      <c r="C707" s="35" t="str">
        <f>HYPERLINK("https://www.kts-pro.ru/images/tovar/C4072-78.jpg")</f>
        <v>https://www.kts-pro.ru/images/tovar/C4072-78.jpg</v>
      </c>
      <c r="D707" s="35" t="s">
        <v>2453</v>
      </c>
      <c r="E707" s="38" t="s">
        <v>2454</v>
      </c>
      <c r="F707" s="33" t="s">
        <v>2455</v>
      </c>
      <c r="G707" s="33" t="s">
        <v>23</v>
      </c>
      <c r="H707" s="36">
        <v>24</v>
      </c>
      <c r="I707" s="37" t="s">
        <v>22</v>
      </c>
      <c r="J707" s="38" t="s">
        <v>2405</v>
      </c>
      <c r="K707" s="39">
        <v>10</v>
      </c>
      <c r="L707" s="40">
        <v>104.2</v>
      </c>
      <c r="M707" s="31"/>
      <c r="N707" s="41">
        <v>7333</v>
      </c>
      <c r="O707" s="41">
        <v>912</v>
      </c>
    </row>
    <row r="708" spans="1:15" ht="34.5" customHeight="1" thickBot="1">
      <c r="A708" s="13"/>
      <c r="B708" s="14"/>
      <c r="C708" s="15"/>
      <c r="D708" s="15" t="s">
        <v>2456</v>
      </c>
      <c r="E708" s="45" t="s">
        <v>2457</v>
      </c>
      <c r="F708" s="17"/>
      <c r="G708" s="17"/>
      <c r="H708" s="17"/>
      <c r="I708" s="17"/>
      <c r="J708" s="16"/>
      <c r="K708" s="17"/>
      <c r="L708" s="17"/>
      <c r="M708" s="17"/>
      <c r="N708" s="17"/>
      <c r="O708" s="17"/>
    </row>
    <row r="709" spans="1:15" ht="34.5" customHeight="1" thickBot="1">
      <c r="A709" s="13"/>
      <c r="B709" s="14"/>
      <c r="C709" s="15"/>
      <c r="D709" s="15" t="s">
        <v>2456</v>
      </c>
      <c r="E709" s="45" t="s">
        <v>2458</v>
      </c>
      <c r="F709" s="17"/>
      <c r="G709" s="17"/>
      <c r="H709" s="17"/>
      <c r="I709" s="17"/>
      <c r="J709" s="16"/>
      <c r="K709" s="17"/>
      <c r="L709" s="17"/>
      <c r="M709" s="17"/>
      <c r="N709" s="17"/>
      <c r="O709" s="17"/>
    </row>
    <row r="710" spans="1:13" ht="34.5" customHeight="1">
      <c r="A710" s="18"/>
      <c r="B710" s="19"/>
      <c r="C710" s="20"/>
      <c r="D710" s="20" t="s">
        <v>2459</v>
      </c>
      <c r="E710" s="46" t="s">
        <v>2460</v>
      </c>
      <c r="F710" s="22"/>
      <c r="G710" s="22"/>
      <c r="H710" s="22"/>
      <c r="I710" s="22"/>
      <c r="J710" s="21"/>
      <c r="K710" s="22"/>
      <c r="L710" s="22"/>
      <c r="M710" s="22"/>
    </row>
    <row r="711" spans="1:15" ht="34.5" customHeight="1" thickBot="1">
      <c r="A711" s="23" t="s">
        <v>2461</v>
      </c>
      <c r="B711" s="24" t="s">
        <v>22</v>
      </c>
      <c r="C711" s="25" t="str">
        <f>HYPERLINK("https://www.kts-pro.ru/images/tovar/O.CE_M_.jpg")</f>
        <v>https://www.kts-pro.ru/images/tovar/O.CE_M_.jpg</v>
      </c>
      <c r="D711" s="25" t="s">
        <v>2462</v>
      </c>
      <c r="E711" s="28" t="s">
        <v>2463</v>
      </c>
      <c r="F711" s="23" t="s">
        <v>2464</v>
      </c>
      <c r="G711" s="23" t="s">
        <v>565</v>
      </c>
      <c r="H711" s="26">
        <v>50</v>
      </c>
      <c r="I711" s="27" t="s">
        <v>22</v>
      </c>
      <c r="J711" s="28" t="s">
        <v>2465</v>
      </c>
      <c r="K711" s="29">
        <v>20</v>
      </c>
      <c r="L711" s="30">
        <v>90.56</v>
      </c>
      <c r="M711" s="31"/>
      <c r="N711" s="32">
        <v>2279</v>
      </c>
      <c r="O711" s="32">
        <v>300</v>
      </c>
    </row>
    <row r="712" spans="1:13" ht="34.5" customHeight="1">
      <c r="A712" s="18"/>
      <c r="B712" s="19"/>
      <c r="C712" s="20"/>
      <c r="D712" s="20" t="s">
        <v>2467</v>
      </c>
      <c r="E712" s="46" t="s">
        <v>2468</v>
      </c>
      <c r="F712" s="22"/>
      <c r="G712" s="22"/>
      <c r="H712" s="22"/>
      <c r="I712" s="22"/>
      <c r="J712" s="21"/>
      <c r="K712" s="22"/>
      <c r="L712" s="22"/>
      <c r="M712" s="22"/>
    </row>
    <row r="713" spans="1:15" ht="34.5" customHeight="1" thickBot="1">
      <c r="A713" s="23" t="s">
        <v>2469</v>
      </c>
      <c r="B713" s="24" t="s">
        <v>22</v>
      </c>
      <c r="C713" s="25" t="str">
        <f>HYPERLINK("https://www.kts-pro.ru/images/tovar/O.CE_SP.jpg")</f>
        <v>https://www.kts-pro.ru/images/tovar/O.CE_SP.jpg</v>
      </c>
      <c r="D713" s="25" t="s">
        <v>2467</v>
      </c>
      <c r="E713" s="28" t="s">
        <v>2470</v>
      </c>
      <c r="F713" s="23" t="s">
        <v>2471</v>
      </c>
      <c r="G713" s="23" t="s">
        <v>565</v>
      </c>
      <c r="H713" s="26">
        <v>96</v>
      </c>
      <c r="I713" s="27" t="s">
        <v>22</v>
      </c>
      <c r="J713" s="28" t="s">
        <v>2472</v>
      </c>
      <c r="K713" s="29">
        <v>20</v>
      </c>
      <c r="L713" s="30">
        <v>86.07</v>
      </c>
      <c r="M713" s="31"/>
      <c r="N713" s="32">
        <v>2721</v>
      </c>
      <c r="O713" s="32">
        <v>0</v>
      </c>
    </row>
    <row r="714" spans="1:13" ht="34.5" customHeight="1">
      <c r="A714" s="18"/>
      <c r="B714" s="19"/>
      <c r="C714" s="20"/>
      <c r="D714" s="20" t="s">
        <v>2473</v>
      </c>
      <c r="E714" s="46" t="s">
        <v>2474</v>
      </c>
      <c r="F714" s="22"/>
      <c r="G714" s="22"/>
      <c r="H714" s="22"/>
      <c r="I714" s="22"/>
      <c r="J714" s="21"/>
      <c r="K714" s="22"/>
      <c r="L714" s="22"/>
      <c r="M714" s="22"/>
    </row>
    <row r="715" spans="1:15" ht="34.5" customHeight="1" thickBot="1">
      <c r="A715" s="23" t="s">
        <v>2475</v>
      </c>
      <c r="B715" s="24" t="s">
        <v>22</v>
      </c>
      <c r="C715" s="25" t="str">
        <f>HYPERLINK("https://www.kts-pro.ru/images/tovar/O.CE_B_.jpg")</f>
        <v>https://www.kts-pro.ru/images/tovar/O.CE_B_.jpg</v>
      </c>
      <c r="D715" s="25" t="s">
        <v>2476</v>
      </c>
      <c r="E715" s="28" t="s">
        <v>2477</v>
      </c>
      <c r="F715" s="23" t="s">
        <v>2478</v>
      </c>
      <c r="G715" s="23" t="s">
        <v>565</v>
      </c>
      <c r="H715" s="26">
        <v>50</v>
      </c>
      <c r="I715" s="27" t="s">
        <v>22</v>
      </c>
      <c r="J715" s="28" t="s">
        <v>2479</v>
      </c>
      <c r="K715" s="29">
        <v>20</v>
      </c>
      <c r="L715" s="30">
        <v>71.07</v>
      </c>
      <c r="M715" s="31"/>
      <c r="N715" s="32">
        <v>6266</v>
      </c>
      <c r="O715" s="32">
        <v>51</v>
      </c>
    </row>
    <row r="716" spans="1:13" ht="34.5" customHeight="1">
      <c r="A716" s="18"/>
      <c r="B716" s="19"/>
      <c r="C716" s="20"/>
      <c r="D716" s="20" t="s">
        <v>2480</v>
      </c>
      <c r="E716" s="46" t="s">
        <v>2481</v>
      </c>
      <c r="F716" s="22"/>
      <c r="G716" s="22"/>
      <c r="H716" s="22"/>
      <c r="I716" s="22"/>
      <c r="J716" s="21"/>
      <c r="K716" s="22"/>
      <c r="L716" s="22"/>
      <c r="M716" s="22"/>
    </row>
    <row r="717" spans="1:15" ht="34.5" customHeight="1" thickBot="1">
      <c r="A717" s="23" t="s">
        <v>2482</v>
      </c>
      <c r="B717" s="24" t="s">
        <v>22</v>
      </c>
      <c r="C717" s="25" t="str">
        <f>HYPERLINK("https://www.kts-pro.ru/images/tovar/O.CE-P_M.jpg")</f>
        <v>https://www.kts-pro.ru/images/tovar/O.CE-P_M.jpg</v>
      </c>
      <c r="D717" s="25" t="s">
        <v>2483</v>
      </c>
      <c r="E717" s="28" t="s">
        <v>2466</v>
      </c>
      <c r="F717" s="23" t="s">
        <v>2484</v>
      </c>
      <c r="G717" s="23" t="s">
        <v>565</v>
      </c>
      <c r="H717" s="26">
        <v>50</v>
      </c>
      <c r="I717" s="27" t="s">
        <v>22</v>
      </c>
      <c r="J717" s="28" t="s">
        <v>2485</v>
      </c>
      <c r="K717" s="29">
        <v>20</v>
      </c>
      <c r="L717" s="30">
        <v>102.32</v>
      </c>
      <c r="M717" s="31"/>
      <c r="N717" s="32">
        <v>1889</v>
      </c>
      <c r="O717" s="32">
        <v>51</v>
      </c>
    </row>
    <row r="718" spans="1:13" ht="34.5" customHeight="1">
      <c r="A718" s="18"/>
      <c r="B718" s="19"/>
      <c r="C718" s="20"/>
      <c r="D718" s="20" t="s">
        <v>2486</v>
      </c>
      <c r="E718" s="46" t="s">
        <v>2487</v>
      </c>
      <c r="F718" s="22"/>
      <c r="G718" s="22"/>
      <c r="H718" s="22"/>
      <c r="I718" s="22"/>
      <c r="J718" s="21"/>
      <c r="K718" s="22"/>
      <c r="L718" s="22"/>
      <c r="M718" s="22"/>
    </row>
    <row r="719" spans="1:15" ht="34.5" customHeight="1" thickBot="1">
      <c r="A719" s="23" t="s">
        <v>2488</v>
      </c>
      <c r="B719" s="24" t="s">
        <v>22</v>
      </c>
      <c r="C719" s="25" t="str">
        <f>HYPERLINK("https://www.kts-pro.ru/images/tovar/O.SK.jpg")</f>
        <v>https://www.kts-pro.ru/images/tovar/O.SK.jpg</v>
      </c>
      <c r="D719" s="25" t="s">
        <v>2486</v>
      </c>
      <c r="E719" s="28" t="s">
        <v>2489</v>
      </c>
      <c r="F719" s="23" t="s">
        <v>2490</v>
      </c>
      <c r="G719" s="23" t="s">
        <v>565</v>
      </c>
      <c r="H719" s="26">
        <v>20</v>
      </c>
      <c r="I719" s="27" t="s">
        <v>22</v>
      </c>
      <c r="J719" s="28" t="s">
        <v>2491</v>
      </c>
      <c r="K719" s="29">
        <v>20</v>
      </c>
      <c r="L719" s="30">
        <v>147.04</v>
      </c>
      <c r="M719" s="31"/>
      <c r="N719" s="32">
        <v>1972</v>
      </c>
      <c r="O719" s="32">
        <v>500</v>
      </c>
    </row>
    <row r="720" spans="1:13" ht="34.5" customHeight="1">
      <c r="A720" s="18"/>
      <c r="B720" s="19"/>
      <c r="C720" s="20"/>
      <c r="D720" s="20" t="s">
        <v>2492</v>
      </c>
      <c r="E720" s="46" t="s">
        <v>2493</v>
      </c>
      <c r="F720" s="22"/>
      <c r="G720" s="22"/>
      <c r="H720" s="22"/>
      <c r="I720" s="22"/>
      <c r="J720" s="21"/>
      <c r="K720" s="22"/>
      <c r="L720" s="22"/>
      <c r="M720" s="22"/>
    </row>
    <row r="721" spans="1:15" ht="34.5" customHeight="1" thickBot="1">
      <c r="A721" s="23" t="s">
        <v>2494</v>
      </c>
      <c r="B721" s="24" t="s">
        <v>22</v>
      </c>
      <c r="C721" s="25" t="str">
        <f>HYPERLINK("https://www.kts-pro.ru/images/tovar/O.3_O.jpg")</f>
        <v>https://www.kts-pro.ru/images/tovar/O.3_O.jpg</v>
      </c>
      <c r="D721" s="25" t="s">
        <v>2492</v>
      </c>
      <c r="E721" s="28" t="s">
        <v>2495</v>
      </c>
      <c r="F721" s="23" t="s">
        <v>2496</v>
      </c>
      <c r="G721" s="23" t="s">
        <v>565</v>
      </c>
      <c r="H721" s="26">
        <v>20</v>
      </c>
      <c r="I721" s="27" t="s">
        <v>22</v>
      </c>
      <c r="J721" s="28" t="s">
        <v>2497</v>
      </c>
      <c r="K721" s="29">
        <v>20</v>
      </c>
      <c r="L721" s="30">
        <v>143.04</v>
      </c>
      <c r="M721" s="31"/>
      <c r="N721" s="32">
        <v>6659</v>
      </c>
      <c r="O721" s="32">
        <v>3640</v>
      </c>
    </row>
    <row r="722" spans="1:13" ht="34.5" customHeight="1">
      <c r="A722" s="18"/>
      <c r="B722" s="19"/>
      <c r="C722" s="20"/>
      <c r="D722" s="20" t="s">
        <v>2498</v>
      </c>
      <c r="E722" s="46" t="s">
        <v>2499</v>
      </c>
      <c r="F722" s="22"/>
      <c r="G722" s="22"/>
      <c r="H722" s="22"/>
      <c r="I722" s="22"/>
      <c r="J722" s="21"/>
      <c r="K722" s="22"/>
      <c r="L722" s="22"/>
      <c r="M722" s="22"/>
    </row>
    <row r="723" spans="1:15" ht="34.5" customHeight="1" thickBot="1">
      <c r="A723" s="23" t="s">
        <v>2500</v>
      </c>
      <c r="B723" s="24" t="s">
        <v>22</v>
      </c>
      <c r="C723" s="25" t="str">
        <f>HYPERLINK("https://www.kts-pro.ru/images/tovar/O_.jpg")</f>
        <v>https://www.kts-pro.ru/images/tovar/O_.jpg</v>
      </c>
      <c r="D723" s="25" t="s">
        <v>2498</v>
      </c>
      <c r="E723" s="28" t="s">
        <v>2501</v>
      </c>
      <c r="F723" s="23" t="s">
        <v>2502</v>
      </c>
      <c r="G723" s="23" t="s">
        <v>565</v>
      </c>
      <c r="H723" s="26">
        <v>20</v>
      </c>
      <c r="I723" s="27" t="s">
        <v>22</v>
      </c>
      <c r="J723" s="28" t="s">
        <v>2503</v>
      </c>
      <c r="K723" s="29">
        <v>20</v>
      </c>
      <c r="L723" s="30">
        <v>130.42</v>
      </c>
      <c r="M723" s="31"/>
      <c r="N723" s="32">
        <v>2614</v>
      </c>
      <c r="O723" s="32">
        <v>181</v>
      </c>
    </row>
    <row r="724" spans="1:13" ht="34.5" customHeight="1">
      <c r="A724" s="18"/>
      <c r="B724" s="19"/>
      <c r="C724" s="20"/>
      <c r="D724" s="20" t="s">
        <v>2504</v>
      </c>
      <c r="E724" s="46" t="s">
        <v>2505</v>
      </c>
      <c r="F724" s="22"/>
      <c r="G724" s="22"/>
      <c r="H724" s="22"/>
      <c r="I724" s="22"/>
      <c r="J724" s="21"/>
      <c r="K724" s="22"/>
      <c r="L724" s="22"/>
      <c r="M724" s="22"/>
    </row>
    <row r="725" spans="1:15" ht="34.5" customHeight="1" thickBot="1">
      <c r="A725" s="23" t="s">
        <v>2506</v>
      </c>
      <c r="B725" s="24" t="s">
        <v>22</v>
      </c>
      <c r="C725" s="25" t="str">
        <f>HYPERLINK("https://www.kts-pro.ru/images/tovar/O.6.jpg")</f>
        <v>https://www.kts-pro.ru/images/tovar/O.6.jpg</v>
      </c>
      <c r="D725" s="25" t="s">
        <v>2507</v>
      </c>
      <c r="E725" s="28" t="s">
        <v>2508</v>
      </c>
      <c r="F725" s="23" t="s">
        <v>2509</v>
      </c>
      <c r="G725" s="23" t="s">
        <v>565</v>
      </c>
      <c r="H725" s="26">
        <v>10</v>
      </c>
      <c r="I725" s="27" t="s">
        <v>22</v>
      </c>
      <c r="J725" s="28" t="s">
        <v>2510</v>
      </c>
      <c r="K725" s="29">
        <v>20</v>
      </c>
      <c r="L725" s="30">
        <v>217.79</v>
      </c>
      <c r="M725" s="31"/>
      <c r="N725" s="32">
        <v>2555</v>
      </c>
      <c r="O725" s="32">
        <v>100</v>
      </c>
    </row>
    <row r="726" spans="1:13" ht="34.5" customHeight="1">
      <c r="A726" s="18"/>
      <c r="B726" s="19"/>
      <c r="C726" s="20"/>
      <c r="D726" s="20" t="s">
        <v>2511</v>
      </c>
      <c r="E726" s="46" t="s">
        <v>2512</v>
      </c>
      <c r="F726" s="22"/>
      <c r="G726" s="22"/>
      <c r="H726" s="22"/>
      <c r="I726" s="22"/>
      <c r="J726" s="21"/>
      <c r="K726" s="22"/>
      <c r="L726" s="22"/>
      <c r="M726" s="22"/>
    </row>
    <row r="727" spans="1:15" ht="34.5" customHeight="1" thickBot="1">
      <c r="A727" s="23" t="s">
        <v>2513</v>
      </c>
      <c r="B727" s="24" t="s">
        <v>22</v>
      </c>
      <c r="C727" s="25" t="str">
        <f>HYPERLINK("https://www.kts-pro.ru/images/tovar/O.8.jpg")</f>
        <v>https://www.kts-pro.ru/images/tovar/O.8.jpg</v>
      </c>
      <c r="D727" s="25" t="s">
        <v>2514</v>
      </c>
      <c r="E727" s="28" t="s">
        <v>2515</v>
      </c>
      <c r="F727" s="23" t="s">
        <v>2516</v>
      </c>
      <c r="G727" s="23" t="s">
        <v>565</v>
      </c>
      <c r="H727" s="26">
        <v>10</v>
      </c>
      <c r="I727" s="27" t="s">
        <v>22</v>
      </c>
      <c r="J727" s="28" t="s">
        <v>2517</v>
      </c>
      <c r="K727" s="29">
        <v>20</v>
      </c>
      <c r="L727" s="30">
        <v>344.61</v>
      </c>
      <c r="M727" s="31"/>
      <c r="N727" s="32">
        <v>3492</v>
      </c>
      <c r="O727" s="32">
        <v>0</v>
      </c>
    </row>
    <row r="728" spans="1:15" ht="34.5" customHeight="1" thickBot="1">
      <c r="A728" s="13"/>
      <c r="B728" s="14"/>
      <c r="C728" s="15"/>
      <c r="D728" s="15" t="s">
        <v>2456</v>
      </c>
      <c r="E728" s="45" t="s">
        <v>2518</v>
      </c>
      <c r="F728" s="17"/>
      <c r="G728" s="17"/>
      <c r="H728" s="17"/>
      <c r="I728" s="17"/>
      <c r="J728" s="16"/>
      <c r="K728" s="17"/>
      <c r="L728" s="17"/>
      <c r="M728" s="17"/>
      <c r="N728" s="17"/>
      <c r="O728" s="17"/>
    </row>
    <row r="729" spans="1:13" ht="34.5" customHeight="1">
      <c r="A729" s="18"/>
      <c r="B729" s="19"/>
      <c r="C729" s="20"/>
      <c r="D729" s="20" t="s">
        <v>2519</v>
      </c>
      <c r="E729" s="46" t="s">
        <v>2520</v>
      </c>
      <c r="F729" s="22"/>
      <c r="G729" s="22"/>
      <c r="H729" s="22"/>
      <c r="I729" s="22"/>
      <c r="J729" s="21"/>
      <c r="K729" s="22"/>
      <c r="L729" s="22"/>
      <c r="M729" s="22"/>
    </row>
    <row r="730" spans="1:15" ht="34.5" customHeight="1" thickBot="1">
      <c r="A730" s="23" t="s">
        <v>2521</v>
      </c>
      <c r="B730" s="24" t="s">
        <v>22</v>
      </c>
      <c r="C730" s="25" t="str">
        <f>HYPERLINK("https://www.kts-pro.ru/images/tovar/Z_L.jpg")</f>
        <v>https://www.kts-pro.ru/images/tovar/Z_L.jpg</v>
      </c>
      <c r="D730" s="25" t="s">
        <v>2522</v>
      </c>
      <c r="E730" s="28" t="s">
        <v>2523</v>
      </c>
      <c r="F730" s="23" t="s">
        <v>2524</v>
      </c>
      <c r="G730" s="23" t="s">
        <v>565</v>
      </c>
      <c r="H730" s="26">
        <v>20</v>
      </c>
      <c r="I730" s="27" t="s">
        <v>22</v>
      </c>
      <c r="J730" s="28" t="s">
        <v>2525</v>
      </c>
      <c r="K730" s="29">
        <v>20</v>
      </c>
      <c r="L730" s="30">
        <v>249.5</v>
      </c>
      <c r="M730" s="31"/>
      <c r="N730" s="32">
        <v>2830</v>
      </c>
      <c r="O730" s="32">
        <v>2720</v>
      </c>
    </row>
    <row r="731" spans="1:13" ht="34.5" customHeight="1">
      <c r="A731" s="18"/>
      <c r="B731" s="19"/>
      <c r="C731" s="20"/>
      <c r="D731" s="20" t="s">
        <v>2526</v>
      </c>
      <c r="E731" s="46" t="s">
        <v>2527</v>
      </c>
      <c r="F731" s="22"/>
      <c r="G731" s="22"/>
      <c r="H731" s="22"/>
      <c r="I731" s="22"/>
      <c r="J731" s="21"/>
      <c r="K731" s="22"/>
      <c r="L731" s="22"/>
      <c r="M731" s="22"/>
    </row>
    <row r="732" spans="1:15" ht="34.5" customHeight="1" thickBot="1">
      <c r="A732" s="23" t="s">
        <v>2529</v>
      </c>
      <c r="B732" s="24" t="s">
        <v>22</v>
      </c>
      <c r="C732" s="25" t="str">
        <f>HYPERLINK("https://www.kts-pro.ru/images/tovar/C3121-02.jpg")</f>
        <v>https://www.kts-pro.ru/images/tovar/C3121-02.jpg</v>
      </c>
      <c r="D732" s="25" t="s">
        <v>2530</v>
      </c>
      <c r="E732" s="28" t="s">
        <v>2531</v>
      </c>
      <c r="F732" s="23" t="s">
        <v>2532</v>
      </c>
      <c r="G732" s="23" t="s">
        <v>565</v>
      </c>
      <c r="H732" s="26">
        <v>576</v>
      </c>
      <c r="I732" s="26">
        <v>48</v>
      </c>
      <c r="J732" s="28" t="s">
        <v>2528</v>
      </c>
      <c r="K732" s="29">
        <v>20</v>
      </c>
      <c r="L732" s="30">
        <v>53.88</v>
      </c>
      <c r="M732" s="31"/>
      <c r="N732" s="32">
        <v>2019</v>
      </c>
      <c r="O732" s="32">
        <v>1</v>
      </c>
    </row>
    <row r="733" spans="1:13" ht="34.5" customHeight="1">
      <c r="A733" s="18"/>
      <c r="B733" s="19"/>
      <c r="C733" s="20"/>
      <c r="D733" s="20" t="s">
        <v>2533</v>
      </c>
      <c r="E733" s="46" t="s">
        <v>2534</v>
      </c>
      <c r="F733" s="22"/>
      <c r="G733" s="22"/>
      <c r="H733" s="22"/>
      <c r="I733" s="22"/>
      <c r="J733" s="21"/>
      <c r="K733" s="22"/>
      <c r="L733" s="22"/>
      <c r="M733" s="22"/>
    </row>
    <row r="734" spans="1:15" ht="34.5" customHeight="1" thickBot="1">
      <c r="A734" s="23" t="s">
        <v>2536</v>
      </c>
      <c r="B734" s="24" t="s">
        <v>22</v>
      </c>
      <c r="C734" s="25" t="str">
        <f>HYPERLINK("https://www.kts-pro.ru/images/tovar/C3120-02.jpg")</f>
        <v>https://www.kts-pro.ru/images/tovar/C3120-02.jpg</v>
      </c>
      <c r="D734" s="25" t="s">
        <v>2537</v>
      </c>
      <c r="E734" s="28" t="s">
        <v>2538</v>
      </c>
      <c r="F734" s="23" t="s">
        <v>2539</v>
      </c>
      <c r="G734" s="23" t="s">
        <v>565</v>
      </c>
      <c r="H734" s="26">
        <v>288</v>
      </c>
      <c r="I734" s="26">
        <v>24</v>
      </c>
      <c r="J734" s="28" t="s">
        <v>2535</v>
      </c>
      <c r="K734" s="29">
        <v>20</v>
      </c>
      <c r="L734" s="30">
        <v>96.41</v>
      </c>
      <c r="M734" s="31"/>
      <c r="N734" s="32">
        <v>882</v>
      </c>
      <c r="O734" s="32">
        <v>24</v>
      </c>
    </row>
    <row r="735" spans="1:13" ht="34.5" customHeight="1">
      <c r="A735" s="18"/>
      <c r="B735" s="19"/>
      <c r="C735" s="20"/>
      <c r="D735" s="20" t="s">
        <v>2540</v>
      </c>
      <c r="E735" s="46" t="s">
        <v>2541</v>
      </c>
      <c r="F735" s="22"/>
      <c r="G735" s="22"/>
      <c r="H735" s="22"/>
      <c r="I735" s="22"/>
      <c r="J735" s="21"/>
      <c r="K735" s="22"/>
      <c r="L735" s="22"/>
      <c r="M735" s="22"/>
    </row>
    <row r="736" spans="1:15" ht="34.5" customHeight="1" thickBot="1">
      <c r="A736" s="23" t="s">
        <v>2543</v>
      </c>
      <c r="B736" s="24" t="s">
        <v>22</v>
      </c>
      <c r="C736" s="25" t="str">
        <f>HYPERLINK("https://www.kts-pro.ru/images/tovar/С3327-02.jpg")</f>
        <v>https://www.kts-pro.ru/images/tovar/С3327-02.jpg</v>
      </c>
      <c r="D736" s="25" t="s">
        <v>2544</v>
      </c>
      <c r="E736" s="28" t="s">
        <v>2545</v>
      </c>
      <c r="F736" s="23" t="s">
        <v>2546</v>
      </c>
      <c r="G736" s="23" t="s">
        <v>565</v>
      </c>
      <c r="H736" s="26">
        <v>240</v>
      </c>
      <c r="I736" s="26">
        <v>24</v>
      </c>
      <c r="J736" s="28" t="s">
        <v>2542</v>
      </c>
      <c r="K736" s="29">
        <v>20</v>
      </c>
      <c r="L736" s="30">
        <v>188.5</v>
      </c>
      <c r="M736" s="31"/>
      <c r="N736" s="32">
        <v>1321</v>
      </c>
      <c r="O736" s="32">
        <v>1</v>
      </c>
    </row>
    <row r="737" spans="1:15" ht="34.5" customHeight="1" thickBot="1">
      <c r="A737" s="13"/>
      <c r="B737" s="14"/>
      <c r="C737" s="15"/>
      <c r="D737" s="15" t="s">
        <v>2456</v>
      </c>
      <c r="E737" s="45" t="s">
        <v>2547</v>
      </c>
      <c r="F737" s="17"/>
      <c r="G737" s="17"/>
      <c r="H737" s="17"/>
      <c r="I737" s="17"/>
      <c r="J737" s="16"/>
      <c r="K737" s="17"/>
      <c r="L737" s="17"/>
      <c r="M737" s="17"/>
      <c r="N737" s="17"/>
      <c r="O737" s="17"/>
    </row>
    <row r="738" spans="1:13" ht="34.5" customHeight="1">
      <c r="A738" s="18"/>
      <c r="B738" s="19"/>
      <c r="C738" s="20"/>
      <c r="D738" s="20" t="s">
        <v>2548</v>
      </c>
      <c r="E738" s="46" t="s">
        <v>2549</v>
      </c>
      <c r="F738" s="22"/>
      <c r="G738" s="22"/>
      <c r="H738" s="22"/>
      <c r="I738" s="22"/>
      <c r="J738" s="21"/>
      <c r="K738" s="22"/>
      <c r="L738" s="22"/>
      <c r="M738" s="22"/>
    </row>
    <row r="739" spans="1:15" ht="34.5" customHeight="1" thickBot="1">
      <c r="A739" s="23" t="s">
        <v>2550</v>
      </c>
      <c r="B739" s="24" t="s">
        <v>22</v>
      </c>
      <c r="C739" s="25" t="str">
        <f>HYPERLINK("https://www.kts-pro.ru/images/tovar/007_2.jpg")</f>
        <v>https://www.kts-pro.ru/images/tovar/007_2.jpg</v>
      </c>
      <c r="D739" s="25" t="s">
        <v>2551</v>
      </c>
      <c r="E739" s="28" t="s">
        <v>2552</v>
      </c>
      <c r="F739" s="23" t="s">
        <v>2553</v>
      </c>
      <c r="G739" s="23" t="s">
        <v>565</v>
      </c>
      <c r="H739" s="26">
        <v>1200</v>
      </c>
      <c r="I739" s="26">
        <v>50</v>
      </c>
      <c r="J739" s="28" t="s">
        <v>2554</v>
      </c>
      <c r="K739" s="29">
        <v>20</v>
      </c>
      <c r="L739" s="30">
        <v>35.94</v>
      </c>
      <c r="M739" s="31"/>
      <c r="N739" s="32">
        <v>2722</v>
      </c>
      <c r="O739" s="32">
        <v>1</v>
      </c>
    </row>
    <row r="740" spans="1:15" ht="34.5" customHeight="1" thickBot="1">
      <c r="A740" s="13"/>
      <c r="B740" s="14"/>
      <c r="C740" s="15"/>
      <c r="D740" s="15" t="s">
        <v>2555</v>
      </c>
      <c r="E740" s="45" t="s">
        <v>2556</v>
      </c>
      <c r="F740" s="17"/>
      <c r="G740" s="17"/>
      <c r="H740" s="17"/>
      <c r="I740" s="17"/>
      <c r="J740" s="16"/>
      <c r="K740" s="17"/>
      <c r="L740" s="17"/>
      <c r="M740" s="17"/>
      <c r="N740" s="17"/>
      <c r="O740" s="17"/>
    </row>
    <row r="741" spans="1:15" ht="34.5" customHeight="1" thickBot="1">
      <c r="A741" s="13"/>
      <c r="B741" s="14"/>
      <c r="C741" s="15"/>
      <c r="D741" s="15" t="s">
        <v>336</v>
      </c>
      <c r="E741" s="45" t="s">
        <v>2557</v>
      </c>
      <c r="F741" s="17"/>
      <c r="G741" s="17"/>
      <c r="H741" s="17"/>
      <c r="I741" s="17"/>
      <c r="J741" s="16"/>
      <c r="K741" s="17"/>
      <c r="L741" s="17"/>
      <c r="M741" s="17"/>
      <c r="N741" s="17"/>
      <c r="O741" s="17"/>
    </row>
    <row r="742" spans="1:13" ht="34.5" customHeight="1">
      <c r="A742" s="18"/>
      <c r="B742" s="19"/>
      <c r="C742" s="20"/>
      <c r="D742" s="20" t="s">
        <v>2558</v>
      </c>
      <c r="E742" s="46" t="s">
        <v>2559</v>
      </c>
      <c r="F742" s="22"/>
      <c r="G742" s="22"/>
      <c r="H742" s="22"/>
      <c r="I742" s="22"/>
      <c r="J742" s="21"/>
      <c r="K742" s="22"/>
      <c r="L742" s="22"/>
      <c r="M742" s="22"/>
    </row>
    <row r="743" spans="1:15" ht="34.5" customHeight="1">
      <c r="A743" s="23" t="s">
        <v>2560</v>
      </c>
      <c r="B743" s="24" t="s">
        <v>22</v>
      </c>
      <c r="C743" s="25" t="str">
        <f>HYPERLINK("https://kts-pro.ru/images/tovar/C0028-154.jpg")</f>
        <v>https://kts-pro.ru/images/tovar/C0028-154.jpg</v>
      </c>
      <c r="D743" s="25" t="s">
        <v>2561</v>
      </c>
      <c r="E743" s="28" t="s">
        <v>2562</v>
      </c>
      <c r="F743" s="23" t="s">
        <v>2563</v>
      </c>
      <c r="G743" s="23" t="s">
        <v>23</v>
      </c>
      <c r="H743" s="26">
        <v>80</v>
      </c>
      <c r="I743" s="27" t="s">
        <v>22</v>
      </c>
      <c r="J743" s="28" t="s">
        <v>2564</v>
      </c>
      <c r="K743" s="29">
        <v>20</v>
      </c>
      <c r="L743" s="30">
        <v>46.2</v>
      </c>
      <c r="M743" s="31"/>
      <c r="N743" s="32">
        <v>1631</v>
      </c>
      <c r="O743" s="32">
        <v>0</v>
      </c>
    </row>
    <row r="744" spans="1:15" ht="34.5" customHeight="1">
      <c r="A744" s="23" t="s">
        <v>2565</v>
      </c>
      <c r="B744" s="24" t="s">
        <v>22</v>
      </c>
      <c r="C744" s="25" t="str">
        <f>HYPERLINK("https://kts-pro.ru/images/tovar/C0028-150.jpg")</f>
        <v>https://kts-pro.ru/images/tovar/C0028-150.jpg</v>
      </c>
      <c r="D744" s="25" t="s">
        <v>2566</v>
      </c>
      <c r="E744" s="28" t="s">
        <v>2567</v>
      </c>
      <c r="F744" s="23" t="s">
        <v>2568</v>
      </c>
      <c r="G744" s="23" t="s">
        <v>23</v>
      </c>
      <c r="H744" s="26">
        <v>80</v>
      </c>
      <c r="I744" s="27" t="s">
        <v>22</v>
      </c>
      <c r="J744" s="28" t="s">
        <v>2564</v>
      </c>
      <c r="K744" s="29">
        <v>20</v>
      </c>
      <c r="L744" s="30">
        <v>46.2</v>
      </c>
      <c r="M744" s="31"/>
      <c r="N744" s="32">
        <v>1983</v>
      </c>
      <c r="O744" s="32">
        <v>0</v>
      </c>
    </row>
    <row r="745" spans="1:15" ht="34.5" customHeight="1">
      <c r="A745" s="23" t="s">
        <v>2569</v>
      </c>
      <c r="B745" s="24" t="s">
        <v>22</v>
      </c>
      <c r="C745" s="25" t="str">
        <f>HYPERLINK("https://kts-pro.ru/images/tovar/C0028-149.jpg")</f>
        <v>https://kts-pro.ru/images/tovar/C0028-149.jpg</v>
      </c>
      <c r="D745" s="25" t="s">
        <v>2570</v>
      </c>
      <c r="E745" s="28" t="s">
        <v>2571</v>
      </c>
      <c r="F745" s="23" t="s">
        <v>2572</v>
      </c>
      <c r="G745" s="23" t="s">
        <v>23</v>
      </c>
      <c r="H745" s="26">
        <v>80</v>
      </c>
      <c r="I745" s="27" t="s">
        <v>22</v>
      </c>
      <c r="J745" s="28" t="s">
        <v>2564</v>
      </c>
      <c r="K745" s="29">
        <v>20</v>
      </c>
      <c r="L745" s="30">
        <v>46.2</v>
      </c>
      <c r="M745" s="31"/>
      <c r="N745" s="32">
        <v>1740</v>
      </c>
      <c r="O745" s="32">
        <v>0</v>
      </c>
    </row>
    <row r="746" spans="1:15" ht="34.5" customHeight="1">
      <c r="A746" s="23" t="s">
        <v>2573</v>
      </c>
      <c r="B746" s="24" t="s">
        <v>22</v>
      </c>
      <c r="C746" s="25" t="str">
        <f>HYPERLINK("https://kts-pro.ru/images/tovar/C0028-153.jpg")</f>
        <v>https://kts-pro.ru/images/tovar/C0028-153.jpg</v>
      </c>
      <c r="D746" s="25" t="s">
        <v>2574</v>
      </c>
      <c r="E746" s="28" t="s">
        <v>2575</v>
      </c>
      <c r="F746" s="23" t="s">
        <v>2576</v>
      </c>
      <c r="G746" s="23" t="s">
        <v>23</v>
      </c>
      <c r="H746" s="26">
        <v>80</v>
      </c>
      <c r="I746" s="27" t="s">
        <v>22</v>
      </c>
      <c r="J746" s="28" t="s">
        <v>2564</v>
      </c>
      <c r="K746" s="29">
        <v>20</v>
      </c>
      <c r="L746" s="30">
        <v>46.2</v>
      </c>
      <c r="M746" s="31"/>
      <c r="N746" s="32">
        <v>1199</v>
      </c>
      <c r="O746" s="32">
        <v>0</v>
      </c>
    </row>
    <row r="747" spans="1:15" ht="34.5" customHeight="1">
      <c r="A747" s="23" t="s">
        <v>2577</v>
      </c>
      <c r="B747" s="24" t="s">
        <v>22</v>
      </c>
      <c r="C747" s="25" t="str">
        <f>HYPERLINK("https://kts-pro.ru/images/tovar/C0028-155.jpg")</f>
        <v>https://kts-pro.ru/images/tovar/C0028-155.jpg</v>
      </c>
      <c r="D747" s="25" t="s">
        <v>2578</v>
      </c>
      <c r="E747" s="28" t="s">
        <v>2579</v>
      </c>
      <c r="F747" s="23" t="s">
        <v>2580</v>
      </c>
      <c r="G747" s="23" t="s">
        <v>23</v>
      </c>
      <c r="H747" s="26">
        <v>80</v>
      </c>
      <c r="I747" s="27" t="s">
        <v>22</v>
      </c>
      <c r="J747" s="28" t="s">
        <v>2564</v>
      </c>
      <c r="K747" s="29">
        <v>20</v>
      </c>
      <c r="L747" s="30">
        <v>46.2</v>
      </c>
      <c r="M747" s="31"/>
      <c r="N747" s="32">
        <v>1472</v>
      </c>
      <c r="O747" s="32">
        <v>0</v>
      </c>
    </row>
    <row r="748" spans="1:15" ht="34.5" customHeight="1">
      <c r="A748" s="23" t="s">
        <v>2581</v>
      </c>
      <c r="B748" s="24" t="s">
        <v>22</v>
      </c>
      <c r="C748" s="25" t="str">
        <f>HYPERLINK("https://kts-pro.ru/images/tovar/C0028-152.jpg")</f>
        <v>https://kts-pro.ru/images/tovar/C0028-152.jpg</v>
      </c>
      <c r="D748" s="25" t="s">
        <v>2582</v>
      </c>
      <c r="E748" s="28" t="s">
        <v>2583</v>
      </c>
      <c r="F748" s="23" t="s">
        <v>2584</v>
      </c>
      <c r="G748" s="23" t="s">
        <v>23</v>
      </c>
      <c r="H748" s="26">
        <v>80</v>
      </c>
      <c r="I748" s="27" t="s">
        <v>22</v>
      </c>
      <c r="J748" s="28" t="s">
        <v>2564</v>
      </c>
      <c r="K748" s="29">
        <v>20</v>
      </c>
      <c r="L748" s="30">
        <v>46.2</v>
      </c>
      <c r="M748" s="31"/>
      <c r="N748" s="32">
        <v>1238</v>
      </c>
      <c r="O748" s="32">
        <v>0</v>
      </c>
    </row>
    <row r="749" spans="1:15" ht="34.5" customHeight="1">
      <c r="A749" s="23" t="s">
        <v>2585</v>
      </c>
      <c r="B749" s="24" t="s">
        <v>22</v>
      </c>
      <c r="C749" s="25" t="str">
        <f>HYPERLINK("https://kts-pro.ru/images/tovar/C0028-151.jpg")</f>
        <v>https://kts-pro.ru/images/tovar/C0028-151.jpg</v>
      </c>
      <c r="D749" s="25" t="s">
        <v>2586</v>
      </c>
      <c r="E749" s="28" t="s">
        <v>2587</v>
      </c>
      <c r="F749" s="23" t="s">
        <v>2588</v>
      </c>
      <c r="G749" s="23" t="s">
        <v>23</v>
      </c>
      <c r="H749" s="26">
        <v>80</v>
      </c>
      <c r="I749" s="27" t="s">
        <v>22</v>
      </c>
      <c r="J749" s="28" t="s">
        <v>2564</v>
      </c>
      <c r="K749" s="29">
        <v>20</v>
      </c>
      <c r="L749" s="30">
        <v>46.2</v>
      </c>
      <c r="M749" s="31"/>
      <c r="N749" s="32">
        <v>1672</v>
      </c>
      <c r="O749" s="32">
        <v>0</v>
      </c>
    </row>
    <row r="750" spans="1:15" ht="34.5" customHeight="1">
      <c r="A750" s="23" t="s">
        <v>2589</v>
      </c>
      <c r="B750" s="24" t="s">
        <v>22</v>
      </c>
      <c r="C750" s="25" t="str">
        <f>HYPERLINK("https://kts-pro.ru/images/tovar/C0028-146.jpg")</f>
        <v>https://kts-pro.ru/images/tovar/C0028-146.jpg</v>
      </c>
      <c r="D750" s="25" t="s">
        <v>2590</v>
      </c>
      <c r="E750" s="28" t="s">
        <v>2591</v>
      </c>
      <c r="F750" s="23" t="s">
        <v>2592</v>
      </c>
      <c r="G750" s="23" t="s">
        <v>23</v>
      </c>
      <c r="H750" s="26">
        <v>80</v>
      </c>
      <c r="I750" s="27" t="s">
        <v>22</v>
      </c>
      <c r="J750" s="28" t="s">
        <v>2564</v>
      </c>
      <c r="K750" s="29">
        <v>20</v>
      </c>
      <c r="L750" s="30">
        <v>38.59</v>
      </c>
      <c r="M750" s="31"/>
      <c r="N750" s="32">
        <v>1976</v>
      </c>
      <c r="O750" s="32">
        <v>0</v>
      </c>
    </row>
    <row r="751" spans="1:15" ht="34.5" customHeight="1" thickBot="1">
      <c r="A751" s="23" t="s">
        <v>2593</v>
      </c>
      <c r="B751" s="24" t="s">
        <v>22</v>
      </c>
      <c r="C751" s="25" t="str">
        <f>HYPERLINK("https://kts-pro.ru/images/tovar/C0028-157.jpg")</f>
        <v>https://kts-pro.ru/images/tovar/C0028-157.jpg</v>
      </c>
      <c r="D751" s="25" t="s">
        <v>2594</v>
      </c>
      <c r="E751" s="28" t="s">
        <v>2595</v>
      </c>
      <c r="F751" s="23" t="s">
        <v>2596</v>
      </c>
      <c r="G751" s="23" t="s">
        <v>23</v>
      </c>
      <c r="H751" s="26">
        <v>80</v>
      </c>
      <c r="I751" s="27" t="s">
        <v>22</v>
      </c>
      <c r="J751" s="28" t="s">
        <v>2564</v>
      </c>
      <c r="K751" s="29">
        <v>20</v>
      </c>
      <c r="L751" s="30">
        <v>46.2</v>
      </c>
      <c r="M751" s="31"/>
      <c r="N751" s="32">
        <v>1962</v>
      </c>
      <c r="O751" s="32">
        <v>0</v>
      </c>
    </row>
    <row r="752" spans="1:13" ht="34.5" customHeight="1">
      <c r="A752" s="18"/>
      <c r="B752" s="19"/>
      <c r="C752" s="20"/>
      <c r="D752" s="20" t="s">
        <v>2597</v>
      </c>
      <c r="E752" s="46" t="s">
        <v>2598</v>
      </c>
      <c r="F752" s="22"/>
      <c r="G752" s="22"/>
      <c r="H752" s="22"/>
      <c r="I752" s="22"/>
      <c r="J752" s="21"/>
      <c r="K752" s="22"/>
      <c r="L752" s="22"/>
      <c r="M752" s="22"/>
    </row>
    <row r="753" spans="1:15" ht="34.5" customHeight="1">
      <c r="A753" s="23" t="s">
        <v>2600</v>
      </c>
      <c r="B753" s="24" t="s">
        <v>22</v>
      </c>
      <c r="C753" s="25" t="str">
        <f>HYPERLINK("https://www.kts-pro.ru/images/tovar/C0115-105.jpg")</f>
        <v>https://www.kts-pro.ru/images/tovar/C0115-105.jpg</v>
      </c>
      <c r="D753" s="25" t="s">
        <v>2601</v>
      </c>
      <c r="E753" s="28" t="s">
        <v>2602</v>
      </c>
      <c r="F753" s="23" t="s">
        <v>2603</v>
      </c>
      <c r="G753" s="23" t="s">
        <v>23</v>
      </c>
      <c r="H753" s="26">
        <v>160</v>
      </c>
      <c r="I753" s="27" t="s">
        <v>22</v>
      </c>
      <c r="J753" s="28" t="s">
        <v>2599</v>
      </c>
      <c r="K753" s="29">
        <v>20</v>
      </c>
      <c r="L753" s="30">
        <v>27.23</v>
      </c>
      <c r="M753" s="31"/>
      <c r="N753" s="32">
        <v>3452</v>
      </c>
      <c r="O753" s="32">
        <v>480</v>
      </c>
    </row>
    <row r="754" spans="1:15" ht="34.5" customHeight="1">
      <c r="A754" s="23" t="s">
        <v>2604</v>
      </c>
      <c r="B754" s="24" t="s">
        <v>22</v>
      </c>
      <c r="C754" s="25" t="str">
        <f>HYPERLINK("https://www.kts-pro.ru/images/tovar/C0115-110.jpg")</f>
        <v>https://www.kts-pro.ru/images/tovar/C0115-110.jpg</v>
      </c>
      <c r="D754" s="25" t="s">
        <v>2605</v>
      </c>
      <c r="E754" s="28" t="s">
        <v>2606</v>
      </c>
      <c r="F754" s="23" t="s">
        <v>2607</v>
      </c>
      <c r="G754" s="23" t="s">
        <v>23</v>
      </c>
      <c r="H754" s="26">
        <v>160</v>
      </c>
      <c r="I754" s="27" t="s">
        <v>22</v>
      </c>
      <c r="J754" s="28" t="s">
        <v>2599</v>
      </c>
      <c r="K754" s="29">
        <v>20</v>
      </c>
      <c r="L754" s="30">
        <v>27.23</v>
      </c>
      <c r="M754" s="31"/>
      <c r="N754" s="32">
        <v>5815</v>
      </c>
      <c r="O754" s="32">
        <v>920</v>
      </c>
    </row>
    <row r="755" spans="1:15" ht="34.5" customHeight="1">
      <c r="A755" s="23" t="s">
        <v>2608</v>
      </c>
      <c r="B755" s="24" t="s">
        <v>22</v>
      </c>
      <c r="C755" s="25" t="str">
        <f>HYPERLINK("https://www.kts-pro.ru/images/tovar/C0115-107.jpg")</f>
        <v>https://www.kts-pro.ru/images/tovar/C0115-107.jpg</v>
      </c>
      <c r="D755" s="25" t="s">
        <v>2609</v>
      </c>
      <c r="E755" s="28" t="s">
        <v>2610</v>
      </c>
      <c r="F755" s="23" t="s">
        <v>2611</v>
      </c>
      <c r="G755" s="23" t="s">
        <v>23</v>
      </c>
      <c r="H755" s="26">
        <v>160</v>
      </c>
      <c r="I755" s="27" t="s">
        <v>22</v>
      </c>
      <c r="J755" s="28" t="s">
        <v>2599</v>
      </c>
      <c r="K755" s="29">
        <v>20</v>
      </c>
      <c r="L755" s="30">
        <v>27.23</v>
      </c>
      <c r="M755" s="31"/>
      <c r="N755" s="32">
        <v>6625</v>
      </c>
      <c r="O755" s="32">
        <v>480</v>
      </c>
    </row>
    <row r="756" spans="1:15" ht="34.5" customHeight="1">
      <c r="A756" s="23" t="s">
        <v>2612</v>
      </c>
      <c r="B756" s="24" t="s">
        <v>22</v>
      </c>
      <c r="C756" s="25" t="str">
        <f>HYPERLINK("https://www.kts-pro.ru/images/tovar/C0115-106.jpg")</f>
        <v>https://www.kts-pro.ru/images/tovar/C0115-106.jpg</v>
      </c>
      <c r="D756" s="25" t="s">
        <v>2613</v>
      </c>
      <c r="E756" s="28" t="s">
        <v>2614</v>
      </c>
      <c r="F756" s="23" t="s">
        <v>2615</v>
      </c>
      <c r="G756" s="23" t="s">
        <v>23</v>
      </c>
      <c r="H756" s="26">
        <v>160</v>
      </c>
      <c r="I756" s="27" t="s">
        <v>22</v>
      </c>
      <c r="J756" s="28" t="s">
        <v>2599</v>
      </c>
      <c r="K756" s="29">
        <v>20</v>
      </c>
      <c r="L756" s="30">
        <v>27.23</v>
      </c>
      <c r="M756" s="31"/>
      <c r="N756" s="32">
        <v>5424</v>
      </c>
      <c r="O756" s="32">
        <v>480</v>
      </c>
    </row>
    <row r="757" spans="1:15" ht="34.5" customHeight="1">
      <c r="A757" s="23" t="s">
        <v>2616</v>
      </c>
      <c r="B757" s="24" t="s">
        <v>22</v>
      </c>
      <c r="C757" s="25" t="str">
        <f>HYPERLINK("https://www.kts-pro.ru/images/tovar/C0115-109.jpg")</f>
        <v>https://www.kts-pro.ru/images/tovar/C0115-109.jpg</v>
      </c>
      <c r="D757" s="25" t="s">
        <v>2617</v>
      </c>
      <c r="E757" s="28" t="s">
        <v>2618</v>
      </c>
      <c r="F757" s="23" t="s">
        <v>2619</v>
      </c>
      <c r="G757" s="23" t="s">
        <v>23</v>
      </c>
      <c r="H757" s="26">
        <v>160</v>
      </c>
      <c r="I757" s="27" t="s">
        <v>22</v>
      </c>
      <c r="J757" s="28" t="s">
        <v>2599</v>
      </c>
      <c r="K757" s="29">
        <v>20</v>
      </c>
      <c r="L757" s="30">
        <v>27.23</v>
      </c>
      <c r="M757" s="31"/>
      <c r="N757" s="32">
        <v>4150</v>
      </c>
      <c r="O757" s="32">
        <v>920</v>
      </c>
    </row>
    <row r="758" spans="1:15" ht="34.5" customHeight="1">
      <c r="A758" s="23" t="s">
        <v>2620</v>
      </c>
      <c r="B758" s="24" t="s">
        <v>22</v>
      </c>
      <c r="C758" s="25" t="str">
        <f>HYPERLINK("https://www.kts-pro.ru/images/tovar/C0115-113.jpg")</f>
        <v>https://www.kts-pro.ru/images/tovar/C0115-113.jpg</v>
      </c>
      <c r="D758" s="25" t="s">
        <v>2621</v>
      </c>
      <c r="E758" s="28" t="s">
        <v>2622</v>
      </c>
      <c r="F758" s="23" t="s">
        <v>2623</v>
      </c>
      <c r="G758" s="23" t="s">
        <v>23</v>
      </c>
      <c r="H758" s="26">
        <v>160</v>
      </c>
      <c r="I758" s="27" t="s">
        <v>22</v>
      </c>
      <c r="J758" s="28" t="s">
        <v>2599</v>
      </c>
      <c r="K758" s="29">
        <v>20</v>
      </c>
      <c r="L758" s="30">
        <v>27.23</v>
      </c>
      <c r="M758" s="31"/>
      <c r="N758" s="32">
        <v>4607</v>
      </c>
      <c r="O758" s="32">
        <v>920</v>
      </c>
    </row>
    <row r="759" spans="1:15" ht="34.5" customHeight="1">
      <c r="A759" s="23" t="s">
        <v>2624</v>
      </c>
      <c r="B759" s="24" t="s">
        <v>22</v>
      </c>
      <c r="C759" s="25" t="str">
        <f>HYPERLINK("https://www.kts-pro.ru/images/tovar/C0115-112.jpg")</f>
        <v>https://www.kts-pro.ru/images/tovar/C0115-112.jpg</v>
      </c>
      <c r="D759" s="25" t="s">
        <v>2625</v>
      </c>
      <c r="E759" s="28" t="s">
        <v>2626</v>
      </c>
      <c r="F759" s="23" t="s">
        <v>2627</v>
      </c>
      <c r="G759" s="23" t="s">
        <v>23</v>
      </c>
      <c r="H759" s="26">
        <v>160</v>
      </c>
      <c r="I759" s="27" t="s">
        <v>22</v>
      </c>
      <c r="J759" s="28" t="s">
        <v>2599</v>
      </c>
      <c r="K759" s="29">
        <v>20</v>
      </c>
      <c r="L759" s="30">
        <v>27.23</v>
      </c>
      <c r="M759" s="31"/>
      <c r="N759" s="32">
        <v>4552</v>
      </c>
      <c r="O759" s="32">
        <v>480</v>
      </c>
    </row>
    <row r="760" spans="1:15" ht="34.5" customHeight="1" thickBot="1">
      <c r="A760" s="23" t="s">
        <v>2628</v>
      </c>
      <c r="B760" s="24" t="s">
        <v>22</v>
      </c>
      <c r="C760" s="25" t="str">
        <f>HYPERLINK("https://www.kts-pro.ru/images/tovar/C0115-111.jpg")</f>
        <v>https://www.kts-pro.ru/images/tovar/C0115-111.jpg</v>
      </c>
      <c r="D760" s="25" t="s">
        <v>2629</v>
      </c>
      <c r="E760" s="28" t="s">
        <v>2630</v>
      </c>
      <c r="F760" s="23" t="s">
        <v>2631</v>
      </c>
      <c r="G760" s="23" t="s">
        <v>23</v>
      </c>
      <c r="H760" s="26">
        <v>160</v>
      </c>
      <c r="I760" s="27" t="s">
        <v>22</v>
      </c>
      <c r="J760" s="28" t="s">
        <v>2599</v>
      </c>
      <c r="K760" s="29">
        <v>20</v>
      </c>
      <c r="L760" s="30">
        <v>27.23</v>
      </c>
      <c r="M760" s="31"/>
      <c r="N760" s="32">
        <v>6288</v>
      </c>
      <c r="O760" s="32">
        <v>480</v>
      </c>
    </row>
    <row r="761" spans="1:13" ht="34.5" customHeight="1">
      <c r="A761" s="18"/>
      <c r="B761" s="19"/>
      <c r="C761" s="20"/>
      <c r="D761" s="20" t="s">
        <v>2632</v>
      </c>
      <c r="E761" s="46" t="s">
        <v>2633</v>
      </c>
      <c r="F761" s="22"/>
      <c r="G761" s="22"/>
      <c r="H761" s="22"/>
      <c r="I761" s="22"/>
      <c r="J761" s="21"/>
      <c r="K761" s="22"/>
      <c r="L761" s="22"/>
      <c r="M761" s="22"/>
    </row>
    <row r="762" spans="1:15" ht="34.5" customHeight="1" thickBot="1">
      <c r="A762" s="23" t="s">
        <v>2634</v>
      </c>
      <c r="B762" s="24" t="s">
        <v>22</v>
      </c>
      <c r="C762" s="25" t="str">
        <f>HYPERLINK("https://kts-pro.ru/images/tovar/C0368-01.jpg")</f>
        <v>https://kts-pro.ru/images/tovar/C0368-01.jpg</v>
      </c>
      <c r="D762" s="25" t="s">
        <v>2635</v>
      </c>
      <c r="E762" s="28" t="s">
        <v>2636</v>
      </c>
      <c r="F762" s="23" t="s">
        <v>2637</v>
      </c>
      <c r="G762" s="23" t="s">
        <v>23</v>
      </c>
      <c r="H762" s="26">
        <v>70</v>
      </c>
      <c r="I762" s="27" t="s">
        <v>22</v>
      </c>
      <c r="J762" s="28" t="s">
        <v>2638</v>
      </c>
      <c r="K762" s="29">
        <v>20</v>
      </c>
      <c r="L762" s="30">
        <v>45.61</v>
      </c>
      <c r="M762" s="31"/>
      <c r="N762" s="32">
        <v>4541</v>
      </c>
      <c r="O762" s="32">
        <v>210</v>
      </c>
    </row>
    <row r="763" spans="1:13" ht="34.5" customHeight="1">
      <c r="A763" s="18"/>
      <c r="B763" s="19"/>
      <c r="C763" s="20"/>
      <c r="D763" s="20" t="s">
        <v>2639</v>
      </c>
      <c r="E763" s="46" t="s">
        <v>2640</v>
      </c>
      <c r="F763" s="22"/>
      <c r="G763" s="22"/>
      <c r="H763" s="22"/>
      <c r="I763" s="22"/>
      <c r="J763" s="21"/>
      <c r="K763" s="22"/>
      <c r="L763" s="22"/>
      <c r="M763" s="22"/>
    </row>
    <row r="764" spans="1:15" ht="34.5" customHeight="1">
      <c r="A764" s="23" t="s">
        <v>2642</v>
      </c>
      <c r="B764" s="24" t="s">
        <v>22</v>
      </c>
      <c r="C764" s="25" t="str">
        <f>HYPERLINK("https://kts-pro.ru/images/tovar/C0369-03.jpg")</f>
        <v>https://kts-pro.ru/images/tovar/C0369-03.jpg</v>
      </c>
      <c r="D764" s="25" t="s">
        <v>2643</v>
      </c>
      <c r="E764" s="28" t="s">
        <v>2644</v>
      </c>
      <c r="F764" s="23" t="s">
        <v>2645</v>
      </c>
      <c r="G764" s="23" t="s">
        <v>23</v>
      </c>
      <c r="H764" s="26">
        <v>160</v>
      </c>
      <c r="I764" s="27" t="s">
        <v>22</v>
      </c>
      <c r="J764" s="28" t="s">
        <v>2641</v>
      </c>
      <c r="K764" s="29">
        <v>20</v>
      </c>
      <c r="L764" s="30">
        <v>26.4</v>
      </c>
      <c r="M764" s="31"/>
      <c r="N764" s="32">
        <v>1747</v>
      </c>
      <c r="O764" s="32">
        <v>0</v>
      </c>
    </row>
    <row r="765" spans="1:15" ht="34.5" customHeight="1">
      <c r="A765" s="23" t="s">
        <v>2646</v>
      </c>
      <c r="B765" s="24" t="s">
        <v>22</v>
      </c>
      <c r="C765" s="25" t="str">
        <f>HYPERLINK("https://kts-pro.ru/images/tovar/C0369-02.jpg")</f>
        <v>https://kts-pro.ru/images/tovar/C0369-02.jpg</v>
      </c>
      <c r="D765" s="25" t="s">
        <v>2647</v>
      </c>
      <c r="E765" s="28" t="s">
        <v>2648</v>
      </c>
      <c r="F765" s="23" t="s">
        <v>2649</v>
      </c>
      <c r="G765" s="23" t="s">
        <v>23</v>
      </c>
      <c r="H765" s="26">
        <v>160</v>
      </c>
      <c r="I765" s="27" t="s">
        <v>22</v>
      </c>
      <c r="J765" s="28" t="s">
        <v>2641</v>
      </c>
      <c r="K765" s="29">
        <v>20</v>
      </c>
      <c r="L765" s="30">
        <v>26.4</v>
      </c>
      <c r="M765" s="31"/>
      <c r="N765" s="32">
        <v>928</v>
      </c>
      <c r="O765" s="32">
        <v>0</v>
      </c>
    </row>
    <row r="766" spans="1:15" ht="34.5" customHeight="1" thickBot="1">
      <c r="A766" s="23" t="s">
        <v>2650</v>
      </c>
      <c r="B766" s="24" t="s">
        <v>22</v>
      </c>
      <c r="C766" s="25" t="str">
        <f>HYPERLINK("https://kts-pro.ru/images/tovar/C0369-01.jpg")</f>
        <v>https://kts-pro.ru/images/tovar/C0369-01.jpg</v>
      </c>
      <c r="D766" s="25" t="s">
        <v>2651</v>
      </c>
      <c r="E766" s="28" t="s">
        <v>2652</v>
      </c>
      <c r="F766" s="23" t="s">
        <v>2653</v>
      </c>
      <c r="G766" s="23" t="s">
        <v>23</v>
      </c>
      <c r="H766" s="26">
        <v>160</v>
      </c>
      <c r="I766" s="27" t="s">
        <v>22</v>
      </c>
      <c r="J766" s="28" t="s">
        <v>2641</v>
      </c>
      <c r="K766" s="29">
        <v>20</v>
      </c>
      <c r="L766" s="30">
        <v>26.4</v>
      </c>
      <c r="M766" s="31"/>
      <c r="N766" s="32">
        <v>2156</v>
      </c>
      <c r="O766" s="32">
        <v>0</v>
      </c>
    </row>
    <row r="767" spans="1:13" ht="34.5" customHeight="1">
      <c r="A767" s="18"/>
      <c r="B767" s="19"/>
      <c r="C767" s="20"/>
      <c r="D767" s="20" t="s">
        <v>2654</v>
      </c>
      <c r="E767" s="46" t="s">
        <v>2655</v>
      </c>
      <c r="F767" s="22"/>
      <c r="G767" s="22"/>
      <c r="H767" s="22"/>
      <c r="I767" s="22"/>
      <c r="J767" s="21"/>
      <c r="K767" s="22"/>
      <c r="L767" s="22"/>
      <c r="M767" s="22"/>
    </row>
    <row r="768" spans="1:15" ht="34.5" customHeight="1">
      <c r="A768" s="23" t="s">
        <v>2657</v>
      </c>
      <c r="B768" s="24" t="s">
        <v>22</v>
      </c>
      <c r="C768" s="25" t="str">
        <f>HYPERLINK("https://kts-pro.ru/images/tovar/C0511-115.jpg")</f>
        <v>https://kts-pro.ru/images/tovar/C0511-115.jpg</v>
      </c>
      <c r="D768" s="25" t="s">
        <v>2658</v>
      </c>
      <c r="E768" s="28" t="s">
        <v>2659</v>
      </c>
      <c r="F768" s="23" t="s">
        <v>2660</v>
      </c>
      <c r="G768" s="23" t="s">
        <v>23</v>
      </c>
      <c r="H768" s="26">
        <v>160</v>
      </c>
      <c r="I768" s="27" t="s">
        <v>22</v>
      </c>
      <c r="J768" s="28" t="s">
        <v>2656</v>
      </c>
      <c r="K768" s="29">
        <v>20</v>
      </c>
      <c r="L768" s="30">
        <v>28.9</v>
      </c>
      <c r="M768" s="31"/>
      <c r="N768" s="32">
        <v>1719</v>
      </c>
      <c r="O768" s="32">
        <v>0</v>
      </c>
    </row>
    <row r="769" spans="1:15" ht="34.5" customHeight="1">
      <c r="A769" s="23" t="s">
        <v>2661</v>
      </c>
      <c r="B769" s="24" t="s">
        <v>22</v>
      </c>
      <c r="C769" s="25" t="str">
        <f>HYPERLINK("https://kts-pro.ru/images/tovar/C0511-104.jpg")</f>
        <v>https://kts-pro.ru/images/tovar/C0511-104.jpg</v>
      </c>
      <c r="D769" s="25" t="s">
        <v>2662</v>
      </c>
      <c r="E769" s="28" t="s">
        <v>2663</v>
      </c>
      <c r="F769" s="23" t="s">
        <v>2664</v>
      </c>
      <c r="G769" s="23" t="s">
        <v>23</v>
      </c>
      <c r="H769" s="26">
        <v>160</v>
      </c>
      <c r="I769" s="27" t="s">
        <v>22</v>
      </c>
      <c r="J769" s="28" t="s">
        <v>2656</v>
      </c>
      <c r="K769" s="29">
        <v>20</v>
      </c>
      <c r="L769" s="30">
        <v>28.9</v>
      </c>
      <c r="M769" s="31"/>
      <c r="N769" s="32">
        <v>2035</v>
      </c>
      <c r="O769" s="32">
        <v>0</v>
      </c>
    </row>
    <row r="770" spans="1:15" ht="34.5" customHeight="1">
      <c r="A770" s="23" t="s">
        <v>2665</v>
      </c>
      <c r="B770" s="24" t="s">
        <v>22</v>
      </c>
      <c r="C770" s="25" t="str">
        <f>HYPERLINK("https://kts-pro.ru/images/tovar/C0511-119.jpg")</f>
        <v>https://kts-pro.ru/images/tovar/C0511-119.jpg</v>
      </c>
      <c r="D770" s="25" t="s">
        <v>2666</v>
      </c>
      <c r="E770" s="28" t="s">
        <v>2667</v>
      </c>
      <c r="F770" s="23" t="s">
        <v>2668</v>
      </c>
      <c r="G770" s="23" t="s">
        <v>23</v>
      </c>
      <c r="H770" s="26">
        <v>160</v>
      </c>
      <c r="I770" s="27" t="s">
        <v>22</v>
      </c>
      <c r="J770" s="28" t="s">
        <v>2656</v>
      </c>
      <c r="K770" s="29">
        <v>20</v>
      </c>
      <c r="L770" s="30">
        <v>28.9</v>
      </c>
      <c r="M770" s="31"/>
      <c r="N770" s="32">
        <v>890</v>
      </c>
      <c r="O770" s="32">
        <v>0</v>
      </c>
    </row>
    <row r="771" spans="1:15" ht="34.5" customHeight="1">
      <c r="A771" s="23" t="s">
        <v>2669</v>
      </c>
      <c r="B771" s="24" t="s">
        <v>22</v>
      </c>
      <c r="C771" s="25" t="str">
        <f>HYPERLINK("https://kts-pro.ru/images/tovar/C0511-102.jpg")</f>
        <v>https://kts-pro.ru/images/tovar/C0511-102.jpg</v>
      </c>
      <c r="D771" s="25" t="s">
        <v>2670</v>
      </c>
      <c r="E771" s="28" t="s">
        <v>2671</v>
      </c>
      <c r="F771" s="23" t="s">
        <v>2672</v>
      </c>
      <c r="G771" s="23" t="s">
        <v>23</v>
      </c>
      <c r="H771" s="26">
        <v>160</v>
      </c>
      <c r="I771" s="27" t="s">
        <v>22</v>
      </c>
      <c r="J771" s="28" t="s">
        <v>2656</v>
      </c>
      <c r="K771" s="29">
        <v>20</v>
      </c>
      <c r="L771" s="30">
        <v>28.9</v>
      </c>
      <c r="M771" s="31"/>
      <c r="N771" s="32">
        <v>1265</v>
      </c>
      <c r="O771" s="32">
        <v>0</v>
      </c>
    </row>
    <row r="772" spans="1:15" ht="34.5" customHeight="1">
      <c r="A772" s="23" t="s">
        <v>2673</v>
      </c>
      <c r="B772" s="24" t="s">
        <v>22</v>
      </c>
      <c r="C772" s="25" t="str">
        <f>HYPERLINK("https://kts-pro.ru/images/tovar/C0511-105.jpg")</f>
        <v>https://kts-pro.ru/images/tovar/C0511-105.jpg</v>
      </c>
      <c r="D772" s="25" t="s">
        <v>2674</v>
      </c>
      <c r="E772" s="28" t="s">
        <v>2675</v>
      </c>
      <c r="F772" s="23" t="s">
        <v>2676</v>
      </c>
      <c r="G772" s="23" t="s">
        <v>23</v>
      </c>
      <c r="H772" s="26">
        <v>160</v>
      </c>
      <c r="I772" s="27" t="s">
        <v>22</v>
      </c>
      <c r="J772" s="28" t="s">
        <v>2656</v>
      </c>
      <c r="K772" s="29">
        <v>20</v>
      </c>
      <c r="L772" s="30">
        <v>28.9</v>
      </c>
      <c r="M772" s="31"/>
      <c r="N772" s="32">
        <v>1077</v>
      </c>
      <c r="O772" s="32">
        <v>0</v>
      </c>
    </row>
    <row r="773" spans="1:15" ht="34.5" customHeight="1">
      <c r="A773" s="23" t="s">
        <v>2677</v>
      </c>
      <c r="B773" s="24" t="s">
        <v>22</v>
      </c>
      <c r="C773" s="25" t="str">
        <f>HYPERLINK("https://kts-pro.ru/images/tovar/C0511-118.jpg")</f>
        <v>https://kts-pro.ru/images/tovar/C0511-118.jpg</v>
      </c>
      <c r="D773" s="25" t="s">
        <v>2678</v>
      </c>
      <c r="E773" s="28" t="s">
        <v>2679</v>
      </c>
      <c r="F773" s="23" t="s">
        <v>2680</v>
      </c>
      <c r="G773" s="23" t="s">
        <v>23</v>
      </c>
      <c r="H773" s="26">
        <v>160</v>
      </c>
      <c r="I773" s="27" t="s">
        <v>22</v>
      </c>
      <c r="J773" s="28" t="s">
        <v>2656</v>
      </c>
      <c r="K773" s="29">
        <v>20</v>
      </c>
      <c r="L773" s="30">
        <v>28.9</v>
      </c>
      <c r="M773" s="31"/>
      <c r="N773" s="32">
        <v>1335</v>
      </c>
      <c r="O773" s="32">
        <v>0</v>
      </c>
    </row>
    <row r="774" spans="1:15" ht="34.5" customHeight="1">
      <c r="A774" s="23" t="s">
        <v>2681</v>
      </c>
      <c r="B774" s="24" t="s">
        <v>22</v>
      </c>
      <c r="C774" s="25" t="str">
        <f>HYPERLINK("https://kts-pro.ru/images/tovar/C0511-109.jpg")</f>
        <v>https://kts-pro.ru/images/tovar/C0511-109.jpg</v>
      </c>
      <c r="D774" s="25" t="s">
        <v>2682</v>
      </c>
      <c r="E774" s="28" t="s">
        <v>2683</v>
      </c>
      <c r="F774" s="23" t="s">
        <v>2684</v>
      </c>
      <c r="G774" s="23" t="s">
        <v>23</v>
      </c>
      <c r="H774" s="26">
        <v>160</v>
      </c>
      <c r="I774" s="27" t="s">
        <v>22</v>
      </c>
      <c r="J774" s="28" t="s">
        <v>2656</v>
      </c>
      <c r="K774" s="29">
        <v>20</v>
      </c>
      <c r="L774" s="30">
        <v>28.9</v>
      </c>
      <c r="M774" s="31"/>
      <c r="N774" s="32">
        <v>930</v>
      </c>
      <c r="O774" s="32">
        <v>0</v>
      </c>
    </row>
    <row r="775" spans="1:15" ht="34.5" customHeight="1">
      <c r="A775" s="23" t="s">
        <v>2685</v>
      </c>
      <c r="B775" s="24" t="s">
        <v>22</v>
      </c>
      <c r="C775" s="25" t="str">
        <f>HYPERLINK("https://kts-pro.ru/images/tovar/C0511-114.jpg")</f>
        <v>https://kts-pro.ru/images/tovar/C0511-114.jpg</v>
      </c>
      <c r="D775" s="25" t="s">
        <v>2686</v>
      </c>
      <c r="E775" s="28" t="s">
        <v>2687</v>
      </c>
      <c r="F775" s="23" t="s">
        <v>2688</v>
      </c>
      <c r="G775" s="23" t="s">
        <v>23</v>
      </c>
      <c r="H775" s="26">
        <v>160</v>
      </c>
      <c r="I775" s="27" t="s">
        <v>22</v>
      </c>
      <c r="J775" s="28" t="s">
        <v>2656</v>
      </c>
      <c r="K775" s="29">
        <v>20</v>
      </c>
      <c r="L775" s="30">
        <v>28.9</v>
      </c>
      <c r="M775" s="31"/>
      <c r="N775" s="32">
        <v>1752</v>
      </c>
      <c r="O775" s="32">
        <v>160</v>
      </c>
    </row>
    <row r="776" spans="1:15" ht="34.5" customHeight="1">
      <c r="A776" s="23" t="s">
        <v>2689</v>
      </c>
      <c r="B776" s="24" t="s">
        <v>22</v>
      </c>
      <c r="C776" s="25" t="str">
        <f>HYPERLINK("https://kts-pro.ru/images/tovar/C0511-108.jpg")</f>
        <v>https://kts-pro.ru/images/tovar/C0511-108.jpg</v>
      </c>
      <c r="D776" s="25" t="s">
        <v>2690</v>
      </c>
      <c r="E776" s="28" t="s">
        <v>2691</v>
      </c>
      <c r="F776" s="23" t="s">
        <v>2692</v>
      </c>
      <c r="G776" s="23" t="s">
        <v>23</v>
      </c>
      <c r="H776" s="26">
        <v>160</v>
      </c>
      <c r="I776" s="27" t="s">
        <v>22</v>
      </c>
      <c r="J776" s="28" t="s">
        <v>2656</v>
      </c>
      <c r="K776" s="29">
        <v>20</v>
      </c>
      <c r="L776" s="30">
        <v>28.9</v>
      </c>
      <c r="M776" s="31"/>
      <c r="N776" s="32">
        <v>2036</v>
      </c>
      <c r="O776" s="32">
        <v>0</v>
      </c>
    </row>
    <row r="777" spans="1:15" ht="34.5" customHeight="1">
      <c r="A777" s="23" t="s">
        <v>2693</v>
      </c>
      <c r="B777" s="24" t="s">
        <v>22</v>
      </c>
      <c r="C777" s="25" t="str">
        <f>HYPERLINK("https://kts-pro.ru/images/tovar/C0511-103.jpg")</f>
        <v>https://kts-pro.ru/images/tovar/C0511-103.jpg</v>
      </c>
      <c r="D777" s="25" t="s">
        <v>2694</v>
      </c>
      <c r="E777" s="28" t="s">
        <v>2695</v>
      </c>
      <c r="F777" s="23" t="s">
        <v>2696</v>
      </c>
      <c r="G777" s="23" t="s">
        <v>23</v>
      </c>
      <c r="H777" s="26">
        <v>160</v>
      </c>
      <c r="I777" s="27" t="s">
        <v>22</v>
      </c>
      <c r="J777" s="28" t="s">
        <v>2656</v>
      </c>
      <c r="K777" s="29">
        <v>20</v>
      </c>
      <c r="L777" s="30">
        <v>28.9</v>
      </c>
      <c r="M777" s="31"/>
      <c r="N777" s="32">
        <v>2616</v>
      </c>
      <c r="O777" s="32">
        <v>0</v>
      </c>
    </row>
    <row r="778" spans="1:15" ht="34.5" customHeight="1">
      <c r="A778" s="23" t="s">
        <v>2697</v>
      </c>
      <c r="B778" s="24" t="s">
        <v>22</v>
      </c>
      <c r="C778" s="25" t="str">
        <f>HYPERLINK("https://kts-pro.ru/images/tovar/C0511-113.jpg")</f>
        <v>https://kts-pro.ru/images/tovar/C0511-113.jpg</v>
      </c>
      <c r="D778" s="25" t="s">
        <v>2698</v>
      </c>
      <c r="E778" s="28" t="s">
        <v>2699</v>
      </c>
      <c r="F778" s="23" t="s">
        <v>2700</v>
      </c>
      <c r="G778" s="23" t="s">
        <v>23</v>
      </c>
      <c r="H778" s="26">
        <v>160</v>
      </c>
      <c r="I778" s="27" t="s">
        <v>22</v>
      </c>
      <c r="J778" s="28" t="s">
        <v>2656</v>
      </c>
      <c r="K778" s="29">
        <v>20</v>
      </c>
      <c r="L778" s="30">
        <v>28.9</v>
      </c>
      <c r="M778" s="31"/>
      <c r="N778" s="32">
        <v>1577</v>
      </c>
      <c r="O778" s="32">
        <v>0</v>
      </c>
    </row>
    <row r="779" spans="1:15" ht="34.5" customHeight="1">
      <c r="A779" s="23" t="s">
        <v>2701</v>
      </c>
      <c r="B779" s="24" t="s">
        <v>22</v>
      </c>
      <c r="C779" s="25" t="str">
        <f>HYPERLINK("https://kts-pro.ru/images/tovar/C0511-107.jpg")</f>
        <v>https://kts-pro.ru/images/tovar/C0511-107.jpg</v>
      </c>
      <c r="D779" s="25" t="s">
        <v>2702</v>
      </c>
      <c r="E779" s="28" t="s">
        <v>2703</v>
      </c>
      <c r="F779" s="23" t="s">
        <v>2704</v>
      </c>
      <c r="G779" s="23" t="s">
        <v>23</v>
      </c>
      <c r="H779" s="26">
        <v>160</v>
      </c>
      <c r="I779" s="27" t="s">
        <v>22</v>
      </c>
      <c r="J779" s="28" t="s">
        <v>2656</v>
      </c>
      <c r="K779" s="29">
        <v>20</v>
      </c>
      <c r="L779" s="30">
        <v>28.9</v>
      </c>
      <c r="M779" s="31"/>
      <c r="N779" s="32">
        <v>1511</v>
      </c>
      <c r="O779" s="32">
        <v>0</v>
      </c>
    </row>
    <row r="780" spans="1:15" ht="34.5" customHeight="1">
      <c r="A780" s="23" t="s">
        <v>2705</v>
      </c>
      <c r="B780" s="24" t="s">
        <v>22</v>
      </c>
      <c r="C780" s="25" t="str">
        <f>HYPERLINK("https://kts-pro.ru/images/tovar/C0511-106.jpg")</f>
        <v>https://kts-pro.ru/images/tovar/C0511-106.jpg</v>
      </c>
      <c r="D780" s="25" t="s">
        <v>2706</v>
      </c>
      <c r="E780" s="28" t="s">
        <v>2707</v>
      </c>
      <c r="F780" s="23" t="s">
        <v>2708</v>
      </c>
      <c r="G780" s="23" t="s">
        <v>23</v>
      </c>
      <c r="H780" s="26">
        <v>160</v>
      </c>
      <c r="I780" s="27" t="s">
        <v>22</v>
      </c>
      <c r="J780" s="28" t="s">
        <v>2656</v>
      </c>
      <c r="K780" s="29">
        <v>20</v>
      </c>
      <c r="L780" s="30">
        <v>28.9</v>
      </c>
      <c r="M780" s="31"/>
      <c r="N780" s="32">
        <v>1603</v>
      </c>
      <c r="O780" s="32">
        <v>0</v>
      </c>
    </row>
    <row r="781" spans="1:15" ht="34.5" customHeight="1" thickBot="1">
      <c r="A781" s="23" t="s">
        <v>2709</v>
      </c>
      <c r="B781" s="24" t="s">
        <v>22</v>
      </c>
      <c r="C781" s="25" t="str">
        <f>HYPERLINK("https://kts-pro.ru/images/tovar/C0511-111.jpg")</f>
        <v>https://kts-pro.ru/images/tovar/C0511-111.jpg</v>
      </c>
      <c r="D781" s="25" t="s">
        <v>2710</v>
      </c>
      <c r="E781" s="28" t="s">
        <v>2711</v>
      </c>
      <c r="F781" s="23" t="s">
        <v>2712</v>
      </c>
      <c r="G781" s="23" t="s">
        <v>23</v>
      </c>
      <c r="H781" s="26">
        <v>160</v>
      </c>
      <c r="I781" s="27" t="s">
        <v>22</v>
      </c>
      <c r="J781" s="28" t="s">
        <v>2656</v>
      </c>
      <c r="K781" s="29">
        <v>20</v>
      </c>
      <c r="L781" s="30">
        <v>28.9</v>
      </c>
      <c r="M781" s="31"/>
      <c r="N781" s="32">
        <v>1858</v>
      </c>
      <c r="O781" s="32">
        <v>0</v>
      </c>
    </row>
    <row r="782" spans="1:13" s="53" customFormat="1" ht="34.5" customHeight="1">
      <c r="A782" s="48"/>
      <c r="B782" s="48"/>
      <c r="C782" s="49"/>
      <c r="D782" s="49" t="s">
        <v>2713</v>
      </c>
      <c r="E782" s="50" t="s">
        <v>2714</v>
      </c>
      <c r="F782" s="51"/>
      <c r="G782" s="51"/>
      <c r="H782" s="51"/>
      <c r="I782" s="51"/>
      <c r="J782" s="52"/>
      <c r="K782" s="51"/>
      <c r="L782" s="51"/>
      <c r="M782" s="51"/>
    </row>
    <row r="783" spans="1:15" ht="34.5" customHeight="1">
      <c r="A783" s="23" t="s">
        <v>2716</v>
      </c>
      <c r="B783" s="24" t="s">
        <v>22</v>
      </c>
      <c r="C783" s="25" t="str">
        <f>HYPERLINK("https://kts-pro.ru/images/tovar/C0712-71.jpg")</f>
        <v>https://kts-pro.ru/images/tovar/C0712-71.jpg</v>
      </c>
      <c r="D783" s="25" t="s">
        <v>2717</v>
      </c>
      <c r="E783" s="28" t="s">
        <v>2718</v>
      </c>
      <c r="F783" s="23" t="s">
        <v>2719</v>
      </c>
      <c r="G783" s="23" t="s">
        <v>23</v>
      </c>
      <c r="H783" s="26">
        <v>80</v>
      </c>
      <c r="I783" s="27" t="s">
        <v>22</v>
      </c>
      <c r="J783" s="28" t="s">
        <v>2715</v>
      </c>
      <c r="K783" s="29">
        <v>20</v>
      </c>
      <c r="L783" s="30">
        <v>41.58</v>
      </c>
      <c r="M783" s="31"/>
      <c r="N783" s="32">
        <v>2233</v>
      </c>
      <c r="O783" s="32">
        <v>0</v>
      </c>
    </row>
    <row r="784" spans="1:15" ht="34.5" customHeight="1">
      <c r="A784" s="23" t="s">
        <v>2720</v>
      </c>
      <c r="B784" s="24" t="s">
        <v>22</v>
      </c>
      <c r="C784" s="25" t="str">
        <f>HYPERLINK("https://kts-pro.ru/images/tovar/C0712-76.jpg")</f>
        <v>https://kts-pro.ru/images/tovar/C0712-76.jpg</v>
      </c>
      <c r="D784" s="25" t="s">
        <v>2721</v>
      </c>
      <c r="E784" s="28" t="s">
        <v>2722</v>
      </c>
      <c r="F784" s="23" t="s">
        <v>2723</v>
      </c>
      <c r="G784" s="23" t="s">
        <v>23</v>
      </c>
      <c r="H784" s="26">
        <v>80</v>
      </c>
      <c r="I784" s="27" t="s">
        <v>22</v>
      </c>
      <c r="J784" s="28" t="s">
        <v>2715</v>
      </c>
      <c r="K784" s="29">
        <v>20</v>
      </c>
      <c r="L784" s="30">
        <v>41.58</v>
      </c>
      <c r="M784" s="31"/>
      <c r="N784" s="32">
        <v>3243</v>
      </c>
      <c r="O784" s="32">
        <v>0</v>
      </c>
    </row>
    <row r="785" spans="1:15" ht="34.5" customHeight="1">
      <c r="A785" s="23" t="s">
        <v>2724</v>
      </c>
      <c r="B785" s="24" t="s">
        <v>22</v>
      </c>
      <c r="C785" s="25" t="str">
        <f>HYPERLINK("https://kts-pro.ru/images/tovar/C0712-70.jpg")</f>
        <v>https://kts-pro.ru/images/tovar/C0712-70.jpg</v>
      </c>
      <c r="D785" s="25" t="s">
        <v>2725</v>
      </c>
      <c r="E785" s="28" t="s">
        <v>2726</v>
      </c>
      <c r="F785" s="23" t="s">
        <v>2727</v>
      </c>
      <c r="G785" s="23" t="s">
        <v>23</v>
      </c>
      <c r="H785" s="26">
        <v>80</v>
      </c>
      <c r="I785" s="27" t="s">
        <v>22</v>
      </c>
      <c r="J785" s="28" t="s">
        <v>2715</v>
      </c>
      <c r="K785" s="29">
        <v>20</v>
      </c>
      <c r="L785" s="30">
        <v>41.58</v>
      </c>
      <c r="M785" s="31"/>
      <c r="N785" s="32">
        <v>1396</v>
      </c>
      <c r="O785" s="32">
        <v>80</v>
      </c>
    </row>
    <row r="786" spans="1:15" ht="34.5" customHeight="1">
      <c r="A786" s="23" t="s">
        <v>2728</v>
      </c>
      <c r="B786" s="24" t="s">
        <v>22</v>
      </c>
      <c r="C786" s="25" t="str">
        <f>HYPERLINK("https://kts-pro.ru/images/tovar/C0712-72.jpg")</f>
        <v>https://kts-pro.ru/images/tovar/C0712-72.jpg</v>
      </c>
      <c r="D786" s="25" t="s">
        <v>2729</v>
      </c>
      <c r="E786" s="28" t="s">
        <v>2730</v>
      </c>
      <c r="F786" s="23" t="s">
        <v>2731</v>
      </c>
      <c r="G786" s="23" t="s">
        <v>23</v>
      </c>
      <c r="H786" s="26">
        <v>80</v>
      </c>
      <c r="I786" s="27" t="s">
        <v>22</v>
      </c>
      <c r="J786" s="28" t="s">
        <v>2715</v>
      </c>
      <c r="K786" s="29">
        <v>20</v>
      </c>
      <c r="L786" s="30">
        <v>41.58</v>
      </c>
      <c r="M786" s="31"/>
      <c r="N786" s="32">
        <v>2867</v>
      </c>
      <c r="O786" s="32">
        <v>0</v>
      </c>
    </row>
    <row r="787" spans="1:15" ht="34.5" customHeight="1" thickBot="1">
      <c r="A787" s="23" t="s">
        <v>2732</v>
      </c>
      <c r="B787" s="24" t="s">
        <v>22</v>
      </c>
      <c r="C787" s="25" t="str">
        <f>HYPERLINK("https://kts-pro.ru/images/tovar/C0712-75.jpg")</f>
        <v>https://kts-pro.ru/images/tovar/C0712-75.jpg</v>
      </c>
      <c r="D787" s="25" t="s">
        <v>2733</v>
      </c>
      <c r="E787" s="28" t="s">
        <v>2734</v>
      </c>
      <c r="F787" s="23" t="s">
        <v>2735</v>
      </c>
      <c r="G787" s="23" t="s">
        <v>23</v>
      </c>
      <c r="H787" s="26">
        <v>80</v>
      </c>
      <c r="I787" s="27" t="s">
        <v>22</v>
      </c>
      <c r="J787" s="28" t="s">
        <v>2715</v>
      </c>
      <c r="K787" s="29">
        <v>20</v>
      </c>
      <c r="L787" s="30">
        <v>41.58</v>
      </c>
      <c r="M787" s="31"/>
      <c r="N787" s="32">
        <v>2519</v>
      </c>
      <c r="O787" s="32">
        <v>0</v>
      </c>
    </row>
    <row r="788" spans="1:13" ht="34.5" customHeight="1">
      <c r="A788" s="18"/>
      <c r="B788" s="19"/>
      <c r="C788" s="20"/>
      <c r="D788" s="20" t="s">
        <v>2736</v>
      </c>
      <c r="E788" s="46" t="s">
        <v>2737</v>
      </c>
      <c r="F788" s="22"/>
      <c r="G788" s="22"/>
      <c r="H788" s="22"/>
      <c r="I788" s="22"/>
      <c r="J788" s="21"/>
      <c r="K788" s="22"/>
      <c r="L788" s="22"/>
      <c r="M788" s="22"/>
    </row>
    <row r="789" spans="1:15" ht="34.5" customHeight="1">
      <c r="A789" s="23" t="s">
        <v>2739</v>
      </c>
      <c r="B789" s="24" t="s">
        <v>22</v>
      </c>
      <c r="C789" s="25" t="str">
        <f>HYPERLINK("https://kts-pro.ru/images/tovar/C4170-30.jpg")</f>
        <v>https://kts-pro.ru/images/tovar/C4170-30.jpg</v>
      </c>
      <c r="D789" s="25" t="s">
        <v>2740</v>
      </c>
      <c r="E789" s="28" t="s">
        <v>2741</v>
      </c>
      <c r="F789" s="23" t="s">
        <v>2742</v>
      </c>
      <c r="G789" s="23" t="s">
        <v>23</v>
      </c>
      <c r="H789" s="26">
        <v>64</v>
      </c>
      <c r="I789" s="27" t="s">
        <v>22</v>
      </c>
      <c r="J789" s="28" t="s">
        <v>2738</v>
      </c>
      <c r="K789" s="29">
        <v>20</v>
      </c>
      <c r="L789" s="30">
        <v>62.72</v>
      </c>
      <c r="M789" s="31"/>
      <c r="N789" s="32">
        <v>1357</v>
      </c>
      <c r="O789" s="32">
        <v>0</v>
      </c>
    </row>
    <row r="790" spans="1:15" ht="34.5" customHeight="1">
      <c r="A790" s="23" t="s">
        <v>2743</v>
      </c>
      <c r="B790" s="24" t="s">
        <v>22</v>
      </c>
      <c r="C790" s="25" t="str">
        <f>HYPERLINK("https://kts-pro.ru/images/tovar/C4170-29.jpg")</f>
        <v>https://kts-pro.ru/images/tovar/C4170-29.jpg</v>
      </c>
      <c r="D790" s="25" t="s">
        <v>2744</v>
      </c>
      <c r="E790" s="28" t="s">
        <v>2745</v>
      </c>
      <c r="F790" s="23" t="s">
        <v>2746</v>
      </c>
      <c r="G790" s="23" t="s">
        <v>23</v>
      </c>
      <c r="H790" s="26">
        <v>64</v>
      </c>
      <c r="I790" s="27" t="s">
        <v>22</v>
      </c>
      <c r="J790" s="28" t="s">
        <v>2738</v>
      </c>
      <c r="K790" s="29">
        <v>20</v>
      </c>
      <c r="L790" s="30">
        <v>62.72</v>
      </c>
      <c r="M790" s="31"/>
      <c r="N790" s="32">
        <v>1189</v>
      </c>
      <c r="O790" s="32">
        <v>0</v>
      </c>
    </row>
    <row r="791" spans="1:15" ht="34.5" customHeight="1" thickBot="1">
      <c r="A791" s="23" t="s">
        <v>2747</v>
      </c>
      <c r="B791" s="24" t="s">
        <v>22</v>
      </c>
      <c r="C791" s="25" t="str">
        <f>HYPERLINK("https://kts-pro.ru/images/tovar/C4170-26.jpg")</f>
        <v>https://kts-pro.ru/images/tovar/C4170-26.jpg</v>
      </c>
      <c r="D791" s="25" t="s">
        <v>2748</v>
      </c>
      <c r="E791" s="28" t="s">
        <v>2749</v>
      </c>
      <c r="F791" s="23" t="s">
        <v>2750</v>
      </c>
      <c r="G791" s="23" t="s">
        <v>23</v>
      </c>
      <c r="H791" s="26">
        <v>64</v>
      </c>
      <c r="I791" s="27" t="s">
        <v>22</v>
      </c>
      <c r="J791" s="28" t="s">
        <v>2738</v>
      </c>
      <c r="K791" s="29">
        <v>20</v>
      </c>
      <c r="L791" s="30">
        <v>62.72</v>
      </c>
      <c r="M791" s="31"/>
      <c r="N791" s="32">
        <v>1617</v>
      </c>
      <c r="O791" s="32">
        <v>0</v>
      </c>
    </row>
    <row r="792" spans="1:13" ht="34.5" customHeight="1">
      <c r="A792" s="18"/>
      <c r="B792" s="19"/>
      <c r="C792" s="20"/>
      <c r="D792" s="20" t="s">
        <v>2751</v>
      </c>
      <c r="E792" s="46" t="s">
        <v>2752</v>
      </c>
      <c r="F792" s="22"/>
      <c r="G792" s="22"/>
      <c r="H792" s="22"/>
      <c r="I792" s="22"/>
      <c r="J792" s="21"/>
      <c r="K792" s="22"/>
      <c r="L792" s="22"/>
      <c r="M792" s="22"/>
    </row>
    <row r="793" spans="1:15" ht="34.5" customHeight="1">
      <c r="A793" s="23" t="s">
        <v>2753</v>
      </c>
      <c r="B793" s="24" t="s">
        <v>22</v>
      </c>
      <c r="C793" s="25" t="str">
        <f>HYPERLINK("https://kts-pro.ru/images/tovar/C4171-42.jpg")</f>
        <v>https://kts-pro.ru/images/tovar/C4171-42.jpg</v>
      </c>
      <c r="D793" s="25" t="s">
        <v>2754</v>
      </c>
      <c r="E793" s="28" t="s">
        <v>2755</v>
      </c>
      <c r="F793" s="23" t="s">
        <v>2756</v>
      </c>
      <c r="G793" s="23" t="s">
        <v>23</v>
      </c>
      <c r="H793" s="26">
        <v>64</v>
      </c>
      <c r="I793" s="27" t="s">
        <v>22</v>
      </c>
      <c r="J793" s="28" t="s">
        <v>2757</v>
      </c>
      <c r="K793" s="29">
        <v>20</v>
      </c>
      <c r="L793" s="30">
        <v>86.05</v>
      </c>
      <c r="M793" s="31"/>
      <c r="N793" s="32">
        <v>1407</v>
      </c>
      <c r="O793" s="32">
        <v>0</v>
      </c>
    </row>
    <row r="794" spans="1:15" ht="34.5" customHeight="1">
      <c r="A794" s="23" t="s">
        <v>2758</v>
      </c>
      <c r="B794" s="24" t="s">
        <v>22</v>
      </c>
      <c r="C794" s="25" t="str">
        <f>HYPERLINK("https://kts-pro.ru/images/tovar/C4171-43.jpg")</f>
        <v>https://kts-pro.ru/images/tovar/C4171-43.jpg</v>
      </c>
      <c r="D794" s="25" t="s">
        <v>2759</v>
      </c>
      <c r="E794" s="28" t="s">
        <v>2760</v>
      </c>
      <c r="F794" s="23" t="s">
        <v>2761</v>
      </c>
      <c r="G794" s="23" t="s">
        <v>23</v>
      </c>
      <c r="H794" s="26">
        <v>64</v>
      </c>
      <c r="I794" s="27" t="s">
        <v>22</v>
      </c>
      <c r="J794" s="28" t="s">
        <v>2757</v>
      </c>
      <c r="K794" s="29">
        <v>20</v>
      </c>
      <c r="L794" s="30">
        <v>86.05</v>
      </c>
      <c r="M794" s="31"/>
      <c r="N794" s="32">
        <v>710</v>
      </c>
      <c r="O794" s="32">
        <v>0</v>
      </c>
    </row>
    <row r="795" spans="1:15" ht="34.5" customHeight="1">
      <c r="A795" s="23" t="s">
        <v>2762</v>
      </c>
      <c r="B795" s="24" t="s">
        <v>22</v>
      </c>
      <c r="C795" s="25" t="str">
        <f>HYPERLINK("https://kts-pro.ru/images/tovar/C4171-38.jpg")</f>
        <v>https://kts-pro.ru/images/tovar/C4171-38.jpg</v>
      </c>
      <c r="D795" s="25" t="s">
        <v>2763</v>
      </c>
      <c r="E795" s="28" t="s">
        <v>2764</v>
      </c>
      <c r="F795" s="23" t="s">
        <v>2765</v>
      </c>
      <c r="G795" s="23" t="s">
        <v>23</v>
      </c>
      <c r="H795" s="26">
        <v>64</v>
      </c>
      <c r="I795" s="27" t="s">
        <v>22</v>
      </c>
      <c r="J795" s="28" t="s">
        <v>2757</v>
      </c>
      <c r="K795" s="29">
        <v>20</v>
      </c>
      <c r="L795" s="30">
        <v>86.05</v>
      </c>
      <c r="M795" s="31"/>
      <c r="N795" s="32">
        <v>774</v>
      </c>
      <c r="O795" s="32">
        <v>0</v>
      </c>
    </row>
    <row r="796" spans="1:15" ht="34.5" customHeight="1">
      <c r="A796" s="23" t="s">
        <v>2766</v>
      </c>
      <c r="B796" s="24" t="s">
        <v>22</v>
      </c>
      <c r="C796" s="25" t="str">
        <f>HYPERLINK("https://kts-pro.ru/images/tovar/C4171-37.jpg")</f>
        <v>https://kts-pro.ru/images/tovar/C4171-37.jpg</v>
      </c>
      <c r="D796" s="25" t="s">
        <v>2767</v>
      </c>
      <c r="E796" s="28" t="s">
        <v>2768</v>
      </c>
      <c r="F796" s="23" t="s">
        <v>2769</v>
      </c>
      <c r="G796" s="23" t="s">
        <v>23</v>
      </c>
      <c r="H796" s="26">
        <v>64</v>
      </c>
      <c r="I796" s="27" t="s">
        <v>22</v>
      </c>
      <c r="J796" s="28" t="s">
        <v>2757</v>
      </c>
      <c r="K796" s="29">
        <v>20</v>
      </c>
      <c r="L796" s="30">
        <v>86.05</v>
      </c>
      <c r="M796" s="31"/>
      <c r="N796" s="32">
        <v>1462</v>
      </c>
      <c r="O796" s="32">
        <v>0</v>
      </c>
    </row>
    <row r="797" spans="1:15" ht="34.5" customHeight="1">
      <c r="A797" s="23" t="s">
        <v>2770</v>
      </c>
      <c r="B797" s="24" t="s">
        <v>22</v>
      </c>
      <c r="C797" s="25" t="str">
        <f>HYPERLINK("https://kts-pro.ru/images/tovar/C4171-36.jpg")</f>
        <v>https://kts-pro.ru/images/tovar/C4171-36.jpg</v>
      </c>
      <c r="D797" s="25" t="s">
        <v>2771</v>
      </c>
      <c r="E797" s="28" t="s">
        <v>2772</v>
      </c>
      <c r="F797" s="23" t="s">
        <v>2773</v>
      </c>
      <c r="G797" s="23" t="s">
        <v>23</v>
      </c>
      <c r="H797" s="26">
        <v>64</v>
      </c>
      <c r="I797" s="27" t="s">
        <v>22</v>
      </c>
      <c r="J797" s="28" t="s">
        <v>2757</v>
      </c>
      <c r="K797" s="29">
        <v>20</v>
      </c>
      <c r="L797" s="30">
        <v>64.23</v>
      </c>
      <c r="M797" s="31"/>
      <c r="N797" s="32">
        <v>1917</v>
      </c>
      <c r="O797" s="32">
        <v>0</v>
      </c>
    </row>
    <row r="798" spans="1:15" ht="34.5" customHeight="1" thickBot="1">
      <c r="A798" s="23" t="s">
        <v>2774</v>
      </c>
      <c r="B798" s="24" t="s">
        <v>22</v>
      </c>
      <c r="C798" s="25" t="str">
        <f>HYPERLINK("https://kts-pro.ru/images/tovar/C4171-40.jpg")</f>
        <v>https://kts-pro.ru/images/tovar/C4171-40.jpg</v>
      </c>
      <c r="D798" s="25" t="s">
        <v>2775</v>
      </c>
      <c r="E798" s="28" t="s">
        <v>2776</v>
      </c>
      <c r="F798" s="23" t="s">
        <v>2777</v>
      </c>
      <c r="G798" s="23" t="s">
        <v>23</v>
      </c>
      <c r="H798" s="26">
        <v>64</v>
      </c>
      <c r="I798" s="27" t="s">
        <v>22</v>
      </c>
      <c r="J798" s="28" t="s">
        <v>2757</v>
      </c>
      <c r="K798" s="29">
        <v>20</v>
      </c>
      <c r="L798" s="30">
        <v>86.05</v>
      </c>
      <c r="M798" s="31"/>
      <c r="N798" s="32">
        <v>1839</v>
      </c>
      <c r="O798" s="32">
        <v>0</v>
      </c>
    </row>
    <row r="799" spans="1:13" ht="34.5" customHeight="1">
      <c r="A799" s="18"/>
      <c r="B799" s="19"/>
      <c r="C799" s="20"/>
      <c r="D799" s="20" t="s">
        <v>2778</v>
      </c>
      <c r="E799" s="46" t="s">
        <v>2779</v>
      </c>
      <c r="F799" s="22"/>
      <c r="G799" s="22"/>
      <c r="H799" s="22"/>
      <c r="I799" s="22"/>
      <c r="J799" s="21"/>
      <c r="K799" s="22"/>
      <c r="L799" s="22"/>
      <c r="M799" s="22"/>
    </row>
    <row r="800" spans="1:15" ht="34.5" customHeight="1">
      <c r="A800" s="23" t="s">
        <v>2781</v>
      </c>
      <c r="B800" s="24" t="s">
        <v>22</v>
      </c>
      <c r="C800" s="25" t="str">
        <f>HYPERLINK("https://kts-pro.ru/images/tovar/C4172-46.jpg")</f>
        <v>https://kts-pro.ru/images/tovar/C4172-46.jpg</v>
      </c>
      <c r="D800" s="25" t="s">
        <v>2782</v>
      </c>
      <c r="E800" s="28" t="s">
        <v>2783</v>
      </c>
      <c r="F800" s="23" t="s">
        <v>2784</v>
      </c>
      <c r="G800" s="23" t="s">
        <v>23</v>
      </c>
      <c r="H800" s="26">
        <v>64</v>
      </c>
      <c r="I800" s="27" t="s">
        <v>22</v>
      </c>
      <c r="J800" s="28" t="s">
        <v>2780</v>
      </c>
      <c r="K800" s="29">
        <v>20</v>
      </c>
      <c r="L800" s="30">
        <v>36.28</v>
      </c>
      <c r="M800" s="31"/>
      <c r="N800" s="32">
        <v>1101</v>
      </c>
      <c r="O800" s="32">
        <v>0</v>
      </c>
    </row>
    <row r="801" spans="1:15" ht="34.5" customHeight="1">
      <c r="A801" s="23" t="s">
        <v>2785</v>
      </c>
      <c r="B801" s="24" t="s">
        <v>22</v>
      </c>
      <c r="C801" s="25" t="str">
        <f>HYPERLINK("https://kts-pro.ru/images/tovar/C4172-41.jpg")</f>
        <v>https://kts-pro.ru/images/tovar/C4172-41.jpg</v>
      </c>
      <c r="D801" s="25" t="s">
        <v>2786</v>
      </c>
      <c r="E801" s="28" t="s">
        <v>2787</v>
      </c>
      <c r="F801" s="23" t="s">
        <v>2788</v>
      </c>
      <c r="G801" s="23" t="s">
        <v>23</v>
      </c>
      <c r="H801" s="26">
        <v>64</v>
      </c>
      <c r="I801" s="27" t="s">
        <v>22</v>
      </c>
      <c r="J801" s="28" t="s">
        <v>2780</v>
      </c>
      <c r="K801" s="29">
        <v>20</v>
      </c>
      <c r="L801" s="30">
        <v>36.28</v>
      </c>
      <c r="M801" s="31"/>
      <c r="N801" s="32">
        <v>1661</v>
      </c>
      <c r="O801" s="32">
        <v>0</v>
      </c>
    </row>
    <row r="802" spans="1:15" ht="34.5" customHeight="1">
      <c r="A802" s="23" t="s">
        <v>2789</v>
      </c>
      <c r="B802" s="24" t="s">
        <v>22</v>
      </c>
      <c r="C802" s="25" t="str">
        <f>HYPERLINK("https://kts-pro.ru/images/tovar/C4172-43.jpg")</f>
        <v>https://kts-pro.ru/images/tovar/C4172-43.jpg</v>
      </c>
      <c r="D802" s="25" t="s">
        <v>2790</v>
      </c>
      <c r="E802" s="28" t="s">
        <v>2791</v>
      </c>
      <c r="F802" s="23" t="s">
        <v>2792</v>
      </c>
      <c r="G802" s="23" t="s">
        <v>23</v>
      </c>
      <c r="H802" s="26">
        <v>64</v>
      </c>
      <c r="I802" s="27" t="s">
        <v>22</v>
      </c>
      <c r="J802" s="28" t="s">
        <v>2780</v>
      </c>
      <c r="K802" s="29">
        <v>20</v>
      </c>
      <c r="L802" s="30">
        <v>36.28</v>
      </c>
      <c r="M802" s="31"/>
      <c r="N802" s="32">
        <v>1709</v>
      </c>
      <c r="O802" s="32">
        <v>0</v>
      </c>
    </row>
    <row r="803" spans="1:15" ht="34.5" customHeight="1" thickBot="1">
      <c r="A803" s="23" t="s">
        <v>2793</v>
      </c>
      <c r="B803" s="24" t="s">
        <v>22</v>
      </c>
      <c r="C803" s="25" t="str">
        <f>HYPERLINK("https://kts-pro.ru/images/tovar/C4172-44.jpg")</f>
        <v>https://kts-pro.ru/images/tovar/C4172-44.jpg</v>
      </c>
      <c r="D803" s="25" t="s">
        <v>2794</v>
      </c>
      <c r="E803" s="28" t="s">
        <v>2795</v>
      </c>
      <c r="F803" s="23" t="s">
        <v>2796</v>
      </c>
      <c r="G803" s="23" t="s">
        <v>23</v>
      </c>
      <c r="H803" s="26">
        <v>64</v>
      </c>
      <c r="I803" s="27" t="s">
        <v>22</v>
      </c>
      <c r="J803" s="28" t="s">
        <v>2780</v>
      </c>
      <c r="K803" s="29">
        <v>20</v>
      </c>
      <c r="L803" s="30">
        <v>36.28</v>
      </c>
      <c r="M803" s="31"/>
      <c r="N803" s="32">
        <v>1243</v>
      </c>
      <c r="O803" s="32">
        <v>0</v>
      </c>
    </row>
    <row r="804" spans="1:13" ht="34.5" customHeight="1">
      <c r="A804" s="18"/>
      <c r="B804" s="19"/>
      <c r="C804" s="20"/>
      <c r="D804" s="20" t="s">
        <v>2797</v>
      </c>
      <c r="E804" s="46" t="s">
        <v>2798</v>
      </c>
      <c r="F804" s="22"/>
      <c r="G804" s="22"/>
      <c r="H804" s="22"/>
      <c r="I804" s="22"/>
      <c r="J804" s="21"/>
      <c r="K804" s="22"/>
      <c r="L804" s="22"/>
      <c r="M804" s="22"/>
    </row>
    <row r="805" spans="1:15" ht="34.5" customHeight="1">
      <c r="A805" s="23" t="s">
        <v>2800</v>
      </c>
      <c r="B805" s="24" t="s">
        <v>22</v>
      </c>
      <c r="C805" s="25" t="str">
        <f>HYPERLINK("https://kts-pro.ru/images/tovar/C4173-88.jpg")</f>
        <v>https://kts-pro.ru/images/tovar/C4173-88.jpg</v>
      </c>
      <c r="D805" s="25" t="s">
        <v>2801</v>
      </c>
      <c r="E805" s="28" t="s">
        <v>2802</v>
      </c>
      <c r="F805" s="23" t="s">
        <v>2803</v>
      </c>
      <c r="G805" s="23" t="s">
        <v>23</v>
      </c>
      <c r="H805" s="26">
        <v>80</v>
      </c>
      <c r="I805" s="26">
        <v>10</v>
      </c>
      <c r="J805" s="28" t="s">
        <v>2799</v>
      </c>
      <c r="K805" s="29">
        <v>20</v>
      </c>
      <c r="L805" s="30">
        <v>42.83</v>
      </c>
      <c r="M805" s="31"/>
      <c r="N805" s="32">
        <v>454</v>
      </c>
      <c r="O805" s="32">
        <v>320</v>
      </c>
    </row>
    <row r="806" spans="1:15" ht="34.5" customHeight="1">
      <c r="A806" s="23" t="s">
        <v>2804</v>
      </c>
      <c r="B806" s="24" t="s">
        <v>22</v>
      </c>
      <c r="C806" s="25" t="str">
        <f>HYPERLINK("https://kts-pro.ru/images/tovar/C4173-78.jpg")</f>
        <v>https://kts-pro.ru/images/tovar/C4173-78.jpg</v>
      </c>
      <c r="D806" s="25" t="s">
        <v>2805</v>
      </c>
      <c r="E806" s="28" t="s">
        <v>2806</v>
      </c>
      <c r="F806" s="23" t="s">
        <v>2807</v>
      </c>
      <c r="G806" s="23" t="s">
        <v>23</v>
      </c>
      <c r="H806" s="26">
        <v>80</v>
      </c>
      <c r="I806" s="26">
        <v>10</v>
      </c>
      <c r="J806" s="28" t="s">
        <v>2799</v>
      </c>
      <c r="K806" s="29">
        <v>20</v>
      </c>
      <c r="L806" s="30">
        <v>42.83</v>
      </c>
      <c r="M806" s="31"/>
      <c r="N806" s="32">
        <v>139</v>
      </c>
      <c r="O806" s="32">
        <v>0</v>
      </c>
    </row>
    <row r="807" spans="1:15" ht="34.5" customHeight="1">
      <c r="A807" s="23" t="s">
        <v>2808</v>
      </c>
      <c r="B807" s="24" t="s">
        <v>22</v>
      </c>
      <c r="C807" s="25" t="str">
        <f>HYPERLINK("https://kts-pro.ru/images/tovar/C4173-84.jpg")</f>
        <v>https://kts-pro.ru/images/tovar/C4173-84.jpg</v>
      </c>
      <c r="D807" s="25" t="s">
        <v>2809</v>
      </c>
      <c r="E807" s="28" t="s">
        <v>2810</v>
      </c>
      <c r="F807" s="23" t="s">
        <v>2811</v>
      </c>
      <c r="G807" s="23" t="s">
        <v>23</v>
      </c>
      <c r="H807" s="26">
        <v>80</v>
      </c>
      <c r="I807" s="26">
        <v>10</v>
      </c>
      <c r="J807" s="28" t="s">
        <v>2799</v>
      </c>
      <c r="K807" s="29">
        <v>20</v>
      </c>
      <c r="L807" s="30">
        <v>42.83</v>
      </c>
      <c r="M807" s="31"/>
      <c r="N807" s="32">
        <v>533</v>
      </c>
      <c r="O807" s="32">
        <v>0</v>
      </c>
    </row>
    <row r="808" spans="1:15" ht="34.5" customHeight="1">
      <c r="A808" s="23" t="s">
        <v>2812</v>
      </c>
      <c r="B808" s="24" t="s">
        <v>22</v>
      </c>
      <c r="C808" s="25" t="str">
        <f>HYPERLINK("https://kts-pro.ru/images/tovar/C4173-90.jpg")</f>
        <v>https://kts-pro.ru/images/tovar/C4173-90.jpg</v>
      </c>
      <c r="D808" s="25" t="s">
        <v>2813</v>
      </c>
      <c r="E808" s="28" t="s">
        <v>2814</v>
      </c>
      <c r="F808" s="23" t="s">
        <v>2815</v>
      </c>
      <c r="G808" s="23" t="s">
        <v>23</v>
      </c>
      <c r="H808" s="26">
        <v>80</v>
      </c>
      <c r="I808" s="26">
        <v>10</v>
      </c>
      <c r="J808" s="28" t="s">
        <v>2799</v>
      </c>
      <c r="K808" s="29">
        <v>20</v>
      </c>
      <c r="L808" s="30">
        <v>42.83</v>
      </c>
      <c r="M808" s="31"/>
      <c r="N808" s="32">
        <v>548</v>
      </c>
      <c r="O808" s="32">
        <v>0</v>
      </c>
    </row>
    <row r="809" spans="1:15" ht="34.5" customHeight="1">
      <c r="A809" s="23" t="s">
        <v>2816</v>
      </c>
      <c r="B809" s="24" t="s">
        <v>22</v>
      </c>
      <c r="C809" s="25" t="str">
        <f>HYPERLINK("https://kts-pro.ru/images/tovar/C4173-81.jpg")</f>
        <v>https://kts-pro.ru/images/tovar/C4173-81.jpg</v>
      </c>
      <c r="D809" s="25" t="s">
        <v>2817</v>
      </c>
      <c r="E809" s="28" t="s">
        <v>2818</v>
      </c>
      <c r="F809" s="23" t="s">
        <v>2819</v>
      </c>
      <c r="G809" s="23" t="s">
        <v>23</v>
      </c>
      <c r="H809" s="26">
        <v>80</v>
      </c>
      <c r="I809" s="26">
        <v>10</v>
      </c>
      <c r="J809" s="28" t="s">
        <v>2799</v>
      </c>
      <c r="K809" s="29">
        <v>20</v>
      </c>
      <c r="L809" s="30">
        <v>42.83</v>
      </c>
      <c r="M809" s="31"/>
      <c r="N809" s="32">
        <v>498</v>
      </c>
      <c r="O809" s="32">
        <v>0</v>
      </c>
    </row>
    <row r="810" spans="1:15" ht="34.5" customHeight="1" thickBot="1">
      <c r="A810" s="23" t="s">
        <v>2820</v>
      </c>
      <c r="B810" s="24" t="s">
        <v>22</v>
      </c>
      <c r="C810" s="25" t="str">
        <f>HYPERLINK("https://kts-pro.ru/images/tovar/C4173-79.jpg")</f>
        <v>https://kts-pro.ru/images/tovar/C4173-79.jpg</v>
      </c>
      <c r="D810" s="25" t="s">
        <v>2821</v>
      </c>
      <c r="E810" s="28" t="s">
        <v>2822</v>
      </c>
      <c r="F810" s="23" t="s">
        <v>2823</v>
      </c>
      <c r="G810" s="23" t="s">
        <v>23</v>
      </c>
      <c r="H810" s="26">
        <v>80</v>
      </c>
      <c r="I810" s="26">
        <v>10</v>
      </c>
      <c r="J810" s="28" t="s">
        <v>2799</v>
      </c>
      <c r="K810" s="29">
        <v>20</v>
      </c>
      <c r="L810" s="30">
        <v>42.83</v>
      </c>
      <c r="M810" s="31"/>
      <c r="N810" s="32">
        <v>184</v>
      </c>
      <c r="O810" s="32">
        <v>0</v>
      </c>
    </row>
    <row r="811" spans="1:13" ht="34.5" customHeight="1">
      <c r="A811" s="18"/>
      <c r="B811" s="19"/>
      <c r="C811" s="20"/>
      <c r="D811" s="20" t="s">
        <v>2824</v>
      </c>
      <c r="E811" s="46" t="s">
        <v>2825</v>
      </c>
      <c r="F811" s="22"/>
      <c r="G811" s="22"/>
      <c r="H811" s="22"/>
      <c r="I811" s="22"/>
      <c r="J811" s="21"/>
      <c r="K811" s="22"/>
      <c r="L811" s="22"/>
      <c r="M811" s="22"/>
    </row>
    <row r="812" spans="1:15" ht="34.5" customHeight="1">
      <c r="A812" s="23" t="s">
        <v>2827</v>
      </c>
      <c r="B812" s="24" t="s">
        <v>22</v>
      </c>
      <c r="C812" s="25" t="str">
        <f>HYPERLINK("https://kts-pro.ru/images/tovar/C4174-62.jpg")</f>
        <v>https://kts-pro.ru/images/tovar/C4174-62.jpg</v>
      </c>
      <c r="D812" s="25" t="s">
        <v>2828</v>
      </c>
      <c r="E812" s="28" t="s">
        <v>2829</v>
      </c>
      <c r="F812" s="23" t="s">
        <v>2830</v>
      </c>
      <c r="G812" s="23" t="s">
        <v>23</v>
      </c>
      <c r="H812" s="26">
        <v>140</v>
      </c>
      <c r="I812" s="26">
        <v>10</v>
      </c>
      <c r="J812" s="28" t="s">
        <v>2826</v>
      </c>
      <c r="K812" s="29">
        <v>20</v>
      </c>
      <c r="L812" s="30">
        <v>14.64</v>
      </c>
      <c r="M812" s="31"/>
      <c r="N812" s="32">
        <v>1597</v>
      </c>
      <c r="O812" s="32">
        <v>420</v>
      </c>
    </row>
    <row r="813" spans="1:15" ht="34.5" customHeight="1">
      <c r="A813" s="23" t="s">
        <v>2831</v>
      </c>
      <c r="B813" s="24" t="s">
        <v>22</v>
      </c>
      <c r="C813" s="25" t="str">
        <f>HYPERLINK("https://kts-pro.ru/images/tovar/C4174-38.jpg")</f>
        <v>https://kts-pro.ru/images/tovar/C4174-38.jpg</v>
      </c>
      <c r="D813" s="25" t="s">
        <v>2832</v>
      </c>
      <c r="E813" s="28" t="s">
        <v>2833</v>
      </c>
      <c r="F813" s="23" t="s">
        <v>2834</v>
      </c>
      <c r="G813" s="23" t="s">
        <v>23</v>
      </c>
      <c r="H813" s="26">
        <v>140</v>
      </c>
      <c r="I813" s="26">
        <v>10</v>
      </c>
      <c r="J813" s="28" t="s">
        <v>2826</v>
      </c>
      <c r="K813" s="29">
        <v>20</v>
      </c>
      <c r="L813" s="30">
        <v>14.64</v>
      </c>
      <c r="M813" s="31"/>
      <c r="N813" s="32">
        <v>3231</v>
      </c>
      <c r="O813" s="32">
        <v>700</v>
      </c>
    </row>
    <row r="814" spans="1:15" ht="34.5" customHeight="1">
      <c r="A814" s="23" t="s">
        <v>2835</v>
      </c>
      <c r="B814" s="24" t="s">
        <v>22</v>
      </c>
      <c r="C814" s="25" t="str">
        <f>HYPERLINK("https://kts-pro.ru/images/tovar/C4174-40.jpg")</f>
        <v>https://kts-pro.ru/images/tovar/C4174-40.jpg</v>
      </c>
      <c r="D814" s="25" t="s">
        <v>2836</v>
      </c>
      <c r="E814" s="28" t="s">
        <v>2837</v>
      </c>
      <c r="F814" s="23" t="s">
        <v>2838</v>
      </c>
      <c r="G814" s="23" t="s">
        <v>23</v>
      </c>
      <c r="H814" s="26">
        <v>140</v>
      </c>
      <c r="I814" s="26">
        <v>10</v>
      </c>
      <c r="J814" s="28" t="s">
        <v>2826</v>
      </c>
      <c r="K814" s="29">
        <v>20</v>
      </c>
      <c r="L814" s="30">
        <v>14.64</v>
      </c>
      <c r="M814" s="31"/>
      <c r="N814" s="32">
        <v>4081</v>
      </c>
      <c r="O814" s="32">
        <v>700</v>
      </c>
    </row>
    <row r="815" spans="1:15" ht="34.5" customHeight="1">
      <c r="A815" s="23" t="s">
        <v>2839</v>
      </c>
      <c r="B815" s="24" t="s">
        <v>22</v>
      </c>
      <c r="C815" s="25" t="str">
        <f>HYPERLINK("https://kts-pro.ru/images/tovar/C4174-55.jpg")</f>
        <v>https://kts-pro.ru/images/tovar/C4174-55.jpg</v>
      </c>
      <c r="D815" s="25" t="s">
        <v>2840</v>
      </c>
      <c r="E815" s="28" t="s">
        <v>2841</v>
      </c>
      <c r="F815" s="23" t="s">
        <v>2842</v>
      </c>
      <c r="G815" s="23" t="s">
        <v>23</v>
      </c>
      <c r="H815" s="26">
        <v>140</v>
      </c>
      <c r="I815" s="26">
        <v>10</v>
      </c>
      <c r="J815" s="28" t="s">
        <v>2826</v>
      </c>
      <c r="K815" s="29">
        <v>20</v>
      </c>
      <c r="L815" s="30">
        <v>14.64</v>
      </c>
      <c r="M815" s="31"/>
      <c r="N815" s="32">
        <v>324</v>
      </c>
      <c r="O815" s="32">
        <v>0</v>
      </c>
    </row>
    <row r="816" spans="1:15" ht="34.5" customHeight="1">
      <c r="A816" s="23" t="s">
        <v>2843</v>
      </c>
      <c r="B816" s="24" t="s">
        <v>22</v>
      </c>
      <c r="C816" s="25" t="str">
        <f>HYPERLINK("https://kts-pro.ru/images/tovar/C4174-59.jpg")</f>
        <v>https://kts-pro.ru/images/tovar/C4174-59.jpg</v>
      </c>
      <c r="D816" s="25" t="s">
        <v>2844</v>
      </c>
      <c r="E816" s="28" t="s">
        <v>2845</v>
      </c>
      <c r="F816" s="23" t="s">
        <v>2846</v>
      </c>
      <c r="G816" s="23" t="s">
        <v>23</v>
      </c>
      <c r="H816" s="26">
        <v>140</v>
      </c>
      <c r="I816" s="26">
        <v>10</v>
      </c>
      <c r="J816" s="28" t="s">
        <v>2826</v>
      </c>
      <c r="K816" s="29">
        <v>20</v>
      </c>
      <c r="L816" s="30">
        <v>14.64</v>
      </c>
      <c r="M816" s="31"/>
      <c r="N816" s="32">
        <v>1998</v>
      </c>
      <c r="O816" s="32">
        <v>0</v>
      </c>
    </row>
    <row r="817" spans="1:15" ht="34.5" customHeight="1" thickBot="1">
      <c r="A817" s="23" t="s">
        <v>2847</v>
      </c>
      <c r="B817" s="24" t="s">
        <v>22</v>
      </c>
      <c r="C817" s="25" t="str">
        <f>HYPERLINK("https://kts-pro.ru/images/tovar/C4174-39.jpg")</f>
        <v>https://kts-pro.ru/images/tovar/C4174-39.jpg</v>
      </c>
      <c r="D817" s="25" t="s">
        <v>2848</v>
      </c>
      <c r="E817" s="28" t="s">
        <v>2849</v>
      </c>
      <c r="F817" s="23" t="s">
        <v>2850</v>
      </c>
      <c r="G817" s="23" t="s">
        <v>23</v>
      </c>
      <c r="H817" s="26">
        <v>140</v>
      </c>
      <c r="I817" s="26">
        <v>10</v>
      </c>
      <c r="J817" s="28" t="s">
        <v>2826</v>
      </c>
      <c r="K817" s="29">
        <v>20</v>
      </c>
      <c r="L817" s="30">
        <v>14.64</v>
      </c>
      <c r="M817" s="31"/>
      <c r="N817" s="32">
        <v>987</v>
      </c>
      <c r="O817" s="32">
        <v>0</v>
      </c>
    </row>
    <row r="818" spans="1:13" ht="34.5" customHeight="1">
      <c r="A818" s="18"/>
      <c r="B818" s="19"/>
      <c r="C818" s="20"/>
      <c r="D818" s="20" t="s">
        <v>2851</v>
      </c>
      <c r="E818" s="46" t="s">
        <v>2852</v>
      </c>
      <c r="F818" s="22"/>
      <c r="G818" s="22"/>
      <c r="H818" s="22"/>
      <c r="I818" s="22"/>
      <c r="J818" s="21"/>
      <c r="K818" s="22"/>
      <c r="L818" s="22"/>
      <c r="M818" s="22"/>
    </row>
    <row r="819" spans="1:15" ht="34.5" customHeight="1">
      <c r="A819" s="23" t="s">
        <v>2854</v>
      </c>
      <c r="B819" s="24" t="s">
        <v>22</v>
      </c>
      <c r="C819" s="25" t="str">
        <f>HYPERLINK("https://kts-pro.ru/images/tovar/C4175-26.jpg")</f>
        <v>https://kts-pro.ru/images/tovar/C4175-26.jpg</v>
      </c>
      <c r="D819" s="25" t="s">
        <v>2855</v>
      </c>
      <c r="E819" s="28" t="s">
        <v>2856</v>
      </c>
      <c r="F819" s="23" t="s">
        <v>2857</v>
      </c>
      <c r="G819" s="23" t="s">
        <v>23</v>
      </c>
      <c r="H819" s="26">
        <v>120</v>
      </c>
      <c r="I819" s="26">
        <v>10</v>
      </c>
      <c r="J819" s="28" t="s">
        <v>2853</v>
      </c>
      <c r="K819" s="29">
        <v>20</v>
      </c>
      <c r="L819" s="30">
        <v>20.71</v>
      </c>
      <c r="M819" s="31"/>
      <c r="N819" s="32">
        <v>455</v>
      </c>
      <c r="O819" s="32">
        <v>0</v>
      </c>
    </row>
    <row r="820" spans="1:15" ht="34.5" customHeight="1">
      <c r="A820" s="23" t="s">
        <v>2858</v>
      </c>
      <c r="B820" s="24" t="s">
        <v>22</v>
      </c>
      <c r="C820" s="25" t="str">
        <f>HYPERLINK("https://kts-pro.ru/images/tovar/C4175-19.jpg")</f>
        <v>https://kts-pro.ru/images/tovar/C4175-19.jpg</v>
      </c>
      <c r="D820" s="25" t="s">
        <v>2859</v>
      </c>
      <c r="E820" s="28" t="s">
        <v>2860</v>
      </c>
      <c r="F820" s="23" t="s">
        <v>2861</v>
      </c>
      <c r="G820" s="23" t="s">
        <v>23</v>
      </c>
      <c r="H820" s="26">
        <v>120</v>
      </c>
      <c r="I820" s="26">
        <v>10</v>
      </c>
      <c r="J820" s="28" t="s">
        <v>2853</v>
      </c>
      <c r="K820" s="29">
        <v>20</v>
      </c>
      <c r="L820" s="30">
        <v>20.71</v>
      </c>
      <c r="M820" s="31"/>
      <c r="N820" s="32">
        <v>698</v>
      </c>
      <c r="O820" s="32">
        <v>0</v>
      </c>
    </row>
    <row r="821" spans="1:15" ht="34.5" customHeight="1" thickBot="1">
      <c r="A821" s="23" t="s">
        <v>2862</v>
      </c>
      <c r="B821" s="24" t="s">
        <v>22</v>
      </c>
      <c r="C821" s="25" t="str">
        <f>HYPERLINK("https://kts-pro.ru/images/tovar/C4175-34.jpg")</f>
        <v>https://kts-pro.ru/images/tovar/C4175-34.jpg</v>
      </c>
      <c r="D821" s="25" t="s">
        <v>2863</v>
      </c>
      <c r="E821" s="28" t="s">
        <v>2864</v>
      </c>
      <c r="F821" s="23" t="s">
        <v>2865</v>
      </c>
      <c r="G821" s="23" t="s">
        <v>23</v>
      </c>
      <c r="H821" s="26">
        <v>120</v>
      </c>
      <c r="I821" s="26">
        <v>10</v>
      </c>
      <c r="J821" s="28" t="s">
        <v>2853</v>
      </c>
      <c r="K821" s="29">
        <v>20</v>
      </c>
      <c r="L821" s="30">
        <v>20.71</v>
      </c>
      <c r="M821" s="31"/>
      <c r="N821" s="32">
        <v>407</v>
      </c>
      <c r="O821" s="32">
        <v>120</v>
      </c>
    </row>
    <row r="822" spans="1:13" ht="34.5" customHeight="1">
      <c r="A822" s="18"/>
      <c r="B822" s="19"/>
      <c r="C822" s="20"/>
      <c r="D822" s="20" t="s">
        <v>2866</v>
      </c>
      <c r="E822" s="46" t="s">
        <v>2867</v>
      </c>
      <c r="F822" s="22"/>
      <c r="G822" s="22"/>
      <c r="H822" s="22"/>
      <c r="I822" s="22"/>
      <c r="J822" s="21"/>
      <c r="K822" s="22"/>
      <c r="L822" s="22"/>
      <c r="M822" s="22"/>
    </row>
    <row r="823" spans="1:15" ht="34.5" customHeight="1">
      <c r="A823" s="23" t="s">
        <v>2868</v>
      </c>
      <c r="B823" s="24" t="s">
        <v>22</v>
      </c>
      <c r="C823" s="25" t="str">
        <f>HYPERLINK("https://kts-pro.ru/images/tovar/C5247-03.jpg")</f>
        <v>https://kts-pro.ru/images/tovar/C5247-03.jpg</v>
      </c>
      <c r="D823" s="25" t="s">
        <v>2869</v>
      </c>
      <c r="E823" s="28" t="s">
        <v>2870</v>
      </c>
      <c r="F823" s="23" t="s">
        <v>2871</v>
      </c>
      <c r="G823" s="23" t="s">
        <v>23</v>
      </c>
      <c r="H823" s="26">
        <v>60</v>
      </c>
      <c r="I823" s="27" t="s">
        <v>22</v>
      </c>
      <c r="J823" s="28" t="s">
        <v>2872</v>
      </c>
      <c r="K823" s="29">
        <v>20</v>
      </c>
      <c r="L823" s="30">
        <v>23.71</v>
      </c>
      <c r="M823" s="31"/>
      <c r="N823" s="32">
        <v>569</v>
      </c>
      <c r="O823" s="32">
        <v>60</v>
      </c>
    </row>
    <row r="824" spans="1:15" ht="34.5" customHeight="1" thickBot="1">
      <c r="A824" s="23" t="s">
        <v>2873</v>
      </c>
      <c r="B824" s="24" t="s">
        <v>22</v>
      </c>
      <c r="C824" s="25" t="str">
        <f>HYPERLINK("https://kts-pro.ru/images/tovar/C1496-13.jpg")</f>
        <v>https://kts-pro.ru/images/tovar/C1496-13.jpg</v>
      </c>
      <c r="D824" s="25" t="s">
        <v>2874</v>
      </c>
      <c r="E824" s="28" t="s">
        <v>2875</v>
      </c>
      <c r="F824" s="23" t="s">
        <v>2876</v>
      </c>
      <c r="G824" s="23" t="s">
        <v>23</v>
      </c>
      <c r="H824" s="26">
        <v>60</v>
      </c>
      <c r="I824" s="27" t="s">
        <v>22</v>
      </c>
      <c r="J824" s="28" t="s">
        <v>2872</v>
      </c>
      <c r="K824" s="29">
        <v>20</v>
      </c>
      <c r="L824" s="30">
        <v>26.83</v>
      </c>
      <c r="M824" s="31"/>
      <c r="N824" s="32">
        <v>708</v>
      </c>
      <c r="O824" s="32">
        <v>0</v>
      </c>
    </row>
    <row r="825" spans="1:15" ht="34.5" customHeight="1" thickBot="1">
      <c r="A825" s="13"/>
      <c r="B825" s="14"/>
      <c r="C825" s="15"/>
      <c r="D825" s="15" t="s">
        <v>336</v>
      </c>
      <c r="E825" s="45" t="s">
        <v>2877</v>
      </c>
      <c r="F825" s="17"/>
      <c r="G825" s="17"/>
      <c r="H825" s="17"/>
      <c r="I825" s="17"/>
      <c r="J825" s="16"/>
      <c r="K825" s="17"/>
      <c r="L825" s="17"/>
      <c r="M825" s="17"/>
      <c r="N825" s="17"/>
      <c r="O825" s="17"/>
    </row>
    <row r="826" spans="1:13" ht="34.5" customHeight="1">
      <c r="A826" s="18"/>
      <c r="B826" s="19"/>
      <c r="C826" s="20"/>
      <c r="D826" s="20" t="s">
        <v>2878</v>
      </c>
      <c r="E826" s="46" t="s">
        <v>2879</v>
      </c>
      <c r="F826" s="22"/>
      <c r="G826" s="22"/>
      <c r="H826" s="22"/>
      <c r="I826" s="22"/>
      <c r="J826" s="21"/>
      <c r="K826" s="22"/>
      <c r="L826" s="22"/>
      <c r="M826" s="22"/>
    </row>
    <row r="827" spans="1:15" ht="34.5" customHeight="1" thickBot="1">
      <c r="A827" s="23" t="s">
        <v>2880</v>
      </c>
      <c r="B827" s="24" t="s">
        <v>22</v>
      </c>
      <c r="C827" s="25" t="str">
        <f>HYPERLINK("https://www.kts-pro.ru/images/tovar/C0193-35.jpg")</f>
        <v>https://www.kts-pro.ru/images/tovar/C0193-35.jpg</v>
      </c>
      <c r="D827" s="25" t="s">
        <v>2881</v>
      </c>
      <c r="E827" s="28" t="s">
        <v>2882</v>
      </c>
      <c r="F827" s="23" t="s">
        <v>2883</v>
      </c>
      <c r="G827" s="23" t="s">
        <v>23</v>
      </c>
      <c r="H827" s="26">
        <v>60</v>
      </c>
      <c r="I827" s="27" t="s">
        <v>22</v>
      </c>
      <c r="J827" s="28" t="s">
        <v>2884</v>
      </c>
      <c r="K827" s="29">
        <v>20</v>
      </c>
      <c r="L827" s="30">
        <v>62.22</v>
      </c>
      <c r="M827" s="31"/>
      <c r="N827" s="32">
        <v>1305</v>
      </c>
      <c r="O827" s="32">
        <v>900</v>
      </c>
    </row>
    <row r="828" spans="1:15" ht="34.5" customHeight="1" thickBot="1">
      <c r="A828" s="13"/>
      <c r="B828" s="14"/>
      <c r="C828" s="15"/>
      <c r="D828" s="15" t="s">
        <v>336</v>
      </c>
      <c r="E828" s="45" t="s">
        <v>2885</v>
      </c>
      <c r="F828" s="17"/>
      <c r="G828" s="17"/>
      <c r="H828" s="17"/>
      <c r="I828" s="17"/>
      <c r="J828" s="16"/>
      <c r="K828" s="17"/>
      <c r="L828" s="17"/>
      <c r="M828" s="17"/>
      <c r="N828" s="17"/>
      <c r="O828" s="17"/>
    </row>
    <row r="829" spans="1:13" ht="34.5" customHeight="1">
      <c r="A829" s="18"/>
      <c r="B829" s="19"/>
      <c r="C829" s="20"/>
      <c r="D829" s="20" t="s">
        <v>2886</v>
      </c>
      <c r="E829" s="46" t="s">
        <v>2887</v>
      </c>
      <c r="F829" s="22"/>
      <c r="G829" s="22"/>
      <c r="H829" s="22"/>
      <c r="I829" s="22"/>
      <c r="J829" s="21"/>
      <c r="K829" s="22"/>
      <c r="L829" s="22"/>
      <c r="M829" s="22"/>
    </row>
    <row r="830" spans="1:15" ht="34.5" customHeight="1">
      <c r="A830" s="23" t="s">
        <v>2889</v>
      </c>
      <c r="B830" s="24" t="s">
        <v>22</v>
      </c>
      <c r="C830" s="25" t="str">
        <f>HYPERLINK("https://kts-pro.ru/images/tovar/C0101-121.jpg")</f>
        <v>https://kts-pro.ru/images/tovar/C0101-121.jpg</v>
      </c>
      <c r="D830" s="25" t="s">
        <v>2890</v>
      </c>
      <c r="E830" s="28" t="s">
        <v>2891</v>
      </c>
      <c r="F830" s="23" t="s">
        <v>2892</v>
      </c>
      <c r="G830" s="23" t="s">
        <v>23</v>
      </c>
      <c r="H830" s="26">
        <v>60</v>
      </c>
      <c r="I830" s="27" t="s">
        <v>22</v>
      </c>
      <c r="J830" s="28" t="s">
        <v>2888</v>
      </c>
      <c r="K830" s="29">
        <v>20</v>
      </c>
      <c r="L830" s="30">
        <v>38.7</v>
      </c>
      <c r="M830" s="31"/>
      <c r="N830" s="32">
        <v>4707</v>
      </c>
      <c r="O830" s="32">
        <v>0</v>
      </c>
    </row>
    <row r="831" spans="1:15" ht="34.5" customHeight="1">
      <c r="A831" s="23" t="s">
        <v>2893</v>
      </c>
      <c r="B831" s="24" t="s">
        <v>22</v>
      </c>
      <c r="C831" s="25" t="str">
        <f>HYPERLINK("https://kts-pro.ru/images/tovar/C0101-119.jpg")</f>
        <v>https://kts-pro.ru/images/tovar/C0101-119.jpg</v>
      </c>
      <c r="D831" s="25" t="s">
        <v>2894</v>
      </c>
      <c r="E831" s="28" t="s">
        <v>2895</v>
      </c>
      <c r="F831" s="23" t="s">
        <v>2896</v>
      </c>
      <c r="G831" s="23" t="s">
        <v>23</v>
      </c>
      <c r="H831" s="26">
        <v>60</v>
      </c>
      <c r="I831" s="27" t="s">
        <v>22</v>
      </c>
      <c r="J831" s="28" t="s">
        <v>2888</v>
      </c>
      <c r="K831" s="29">
        <v>20</v>
      </c>
      <c r="L831" s="30">
        <v>38.7</v>
      </c>
      <c r="M831" s="31"/>
      <c r="N831" s="32">
        <v>4791</v>
      </c>
      <c r="O831" s="32">
        <v>0</v>
      </c>
    </row>
    <row r="832" spans="1:15" ht="34.5" customHeight="1">
      <c r="A832" s="23" t="s">
        <v>2897</v>
      </c>
      <c r="B832" s="24" t="s">
        <v>22</v>
      </c>
      <c r="C832" s="25" t="str">
        <f>HYPERLINK("https://kts-pro.ru/images/tovar/C0101-117.jpg")</f>
        <v>https://kts-pro.ru/images/tovar/C0101-117.jpg</v>
      </c>
      <c r="D832" s="25" t="s">
        <v>2898</v>
      </c>
      <c r="E832" s="28" t="s">
        <v>2899</v>
      </c>
      <c r="F832" s="23" t="s">
        <v>2900</v>
      </c>
      <c r="G832" s="23" t="s">
        <v>23</v>
      </c>
      <c r="H832" s="26">
        <v>60</v>
      </c>
      <c r="I832" s="27" t="s">
        <v>22</v>
      </c>
      <c r="J832" s="28" t="s">
        <v>2888</v>
      </c>
      <c r="K832" s="29">
        <v>20</v>
      </c>
      <c r="L832" s="30">
        <v>38.7</v>
      </c>
      <c r="M832" s="31"/>
      <c r="N832" s="32">
        <v>3793</v>
      </c>
      <c r="O832" s="32">
        <v>0</v>
      </c>
    </row>
    <row r="833" spans="1:15" ht="34.5" customHeight="1">
      <c r="A833" s="23" t="s">
        <v>2901</v>
      </c>
      <c r="B833" s="24" t="s">
        <v>22</v>
      </c>
      <c r="C833" s="25" t="str">
        <f>HYPERLINK("https://kts-pro.ru/images/tovar/C0101-120.jpg")</f>
        <v>https://kts-pro.ru/images/tovar/C0101-120.jpg</v>
      </c>
      <c r="D833" s="25" t="s">
        <v>2902</v>
      </c>
      <c r="E833" s="28" t="s">
        <v>2903</v>
      </c>
      <c r="F833" s="23" t="s">
        <v>2904</v>
      </c>
      <c r="G833" s="23" t="s">
        <v>23</v>
      </c>
      <c r="H833" s="26">
        <v>60</v>
      </c>
      <c r="I833" s="27" t="s">
        <v>22</v>
      </c>
      <c r="J833" s="28" t="s">
        <v>2888</v>
      </c>
      <c r="K833" s="29">
        <v>20</v>
      </c>
      <c r="L833" s="30">
        <v>38.7</v>
      </c>
      <c r="M833" s="31"/>
      <c r="N833" s="32">
        <v>5559</v>
      </c>
      <c r="O833" s="32">
        <v>0</v>
      </c>
    </row>
    <row r="834" spans="1:15" ht="34.5" customHeight="1">
      <c r="A834" s="23" t="s">
        <v>2905</v>
      </c>
      <c r="B834" s="24" t="s">
        <v>22</v>
      </c>
      <c r="C834" s="25" t="str">
        <f>HYPERLINK("https://kts-pro.ru/images/tovar/C0101-114.jpg")</f>
        <v>https://kts-pro.ru/images/tovar/C0101-114.jpg</v>
      </c>
      <c r="D834" s="25" t="s">
        <v>2906</v>
      </c>
      <c r="E834" s="28" t="s">
        <v>2907</v>
      </c>
      <c r="F834" s="23" t="s">
        <v>2908</v>
      </c>
      <c r="G834" s="23" t="s">
        <v>23</v>
      </c>
      <c r="H834" s="26">
        <v>60</v>
      </c>
      <c r="I834" s="27" t="s">
        <v>22</v>
      </c>
      <c r="J834" s="28" t="s">
        <v>2888</v>
      </c>
      <c r="K834" s="29">
        <v>20</v>
      </c>
      <c r="L834" s="30">
        <v>38.7</v>
      </c>
      <c r="M834" s="31"/>
      <c r="N834" s="32">
        <v>5043</v>
      </c>
      <c r="O834" s="32">
        <v>0</v>
      </c>
    </row>
    <row r="835" spans="1:15" ht="34.5" customHeight="1" thickBot="1">
      <c r="A835" s="23" t="s">
        <v>2909</v>
      </c>
      <c r="B835" s="24" t="s">
        <v>22</v>
      </c>
      <c r="C835" s="25" t="str">
        <f>HYPERLINK("https://kts-pro.ru/images/tovar/C0101-116.jpg")</f>
        <v>https://kts-pro.ru/images/tovar/C0101-116.jpg</v>
      </c>
      <c r="D835" s="25" t="s">
        <v>2910</v>
      </c>
      <c r="E835" s="28" t="s">
        <v>2911</v>
      </c>
      <c r="F835" s="23" t="s">
        <v>2912</v>
      </c>
      <c r="G835" s="23" t="s">
        <v>23</v>
      </c>
      <c r="H835" s="26">
        <v>60</v>
      </c>
      <c r="I835" s="27" t="s">
        <v>22</v>
      </c>
      <c r="J835" s="28" t="s">
        <v>2888</v>
      </c>
      <c r="K835" s="29">
        <v>20</v>
      </c>
      <c r="L835" s="30">
        <v>38.7</v>
      </c>
      <c r="M835" s="31"/>
      <c r="N835" s="32">
        <v>4913</v>
      </c>
      <c r="O835" s="32">
        <v>0</v>
      </c>
    </row>
    <row r="836" spans="1:13" ht="34.5" customHeight="1">
      <c r="A836" s="18"/>
      <c r="B836" s="19"/>
      <c r="C836" s="20"/>
      <c r="D836" s="20" t="s">
        <v>2913</v>
      </c>
      <c r="E836" s="46" t="s">
        <v>2914</v>
      </c>
      <c r="F836" s="22"/>
      <c r="G836" s="22"/>
      <c r="H836" s="22"/>
      <c r="I836" s="22"/>
      <c r="J836" s="21"/>
      <c r="K836" s="22"/>
      <c r="L836" s="22"/>
      <c r="M836" s="22"/>
    </row>
    <row r="837" spans="1:15" ht="34.5" customHeight="1">
      <c r="A837" s="23" t="s">
        <v>2915</v>
      </c>
      <c r="B837" s="24" t="s">
        <v>22</v>
      </c>
      <c r="C837" s="25" t="str">
        <f>HYPERLINK("https://kts-pro.ru/images/tovar/C0100-280.jpg")</f>
        <v>https://kts-pro.ru/images/tovar/C0100-280.jpg</v>
      </c>
      <c r="D837" s="25" t="s">
        <v>2916</v>
      </c>
      <c r="E837" s="28" t="s">
        <v>2917</v>
      </c>
      <c r="F837" s="23" t="s">
        <v>2918</v>
      </c>
      <c r="G837" s="23" t="s">
        <v>23</v>
      </c>
      <c r="H837" s="26">
        <v>120</v>
      </c>
      <c r="I837" s="27" t="s">
        <v>22</v>
      </c>
      <c r="J837" s="28" t="s">
        <v>2919</v>
      </c>
      <c r="K837" s="29">
        <v>20</v>
      </c>
      <c r="L837" s="30">
        <v>21.16</v>
      </c>
      <c r="M837" s="31"/>
      <c r="N837" s="32">
        <v>2089</v>
      </c>
      <c r="O837" s="32">
        <v>0</v>
      </c>
    </row>
    <row r="838" spans="1:15" ht="34.5" customHeight="1">
      <c r="A838" s="23" t="s">
        <v>2920</v>
      </c>
      <c r="B838" s="24" t="s">
        <v>22</v>
      </c>
      <c r="C838" s="25" t="str">
        <f>HYPERLINK("https://kts-pro.ru/images/tovar/C0100-265.jpg")</f>
        <v>https://kts-pro.ru/images/tovar/C0100-265.jpg</v>
      </c>
      <c r="D838" s="25" t="s">
        <v>2921</v>
      </c>
      <c r="E838" s="28" t="s">
        <v>2922</v>
      </c>
      <c r="F838" s="23" t="s">
        <v>2923</v>
      </c>
      <c r="G838" s="23" t="s">
        <v>23</v>
      </c>
      <c r="H838" s="26">
        <v>120</v>
      </c>
      <c r="I838" s="27" t="s">
        <v>22</v>
      </c>
      <c r="J838" s="28" t="s">
        <v>2919</v>
      </c>
      <c r="K838" s="29">
        <v>20</v>
      </c>
      <c r="L838" s="30">
        <v>21.16</v>
      </c>
      <c r="M838" s="31"/>
      <c r="N838" s="32">
        <v>1995</v>
      </c>
      <c r="O838" s="32">
        <v>0</v>
      </c>
    </row>
    <row r="839" spans="1:15" ht="34.5" customHeight="1">
      <c r="A839" s="23" t="s">
        <v>2924</v>
      </c>
      <c r="B839" s="24" t="s">
        <v>22</v>
      </c>
      <c r="C839" s="25" t="str">
        <f>HYPERLINK("https://kts-pro.ru/images/tovar/C0100-276.jpg")</f>
        <v>https://kts-pro.ru/images/tovar/C0100-276.jpg</v>
      </c>
      <c r="D839" s="25" t="s">
        <v>2925</v>
      </c>
      <c r="E839" s="28" t="s">
        <v>2926</v>
      </c>
      <c r="F839" s="23" t="s">
        <v>2927</v>
      </c>
      <c r="G839" s="23" t="s">
        <v>23</v>
      </c>
      <c r="H839" s="26">
        <v>120</v>
      </c>
      <c r="I839" s="27" t="s">
        <v>22</v>
      </c>
      <c r="J839" s="28" t="s">
        <v>2919</v>
      </c>
      <c r="K839" s="29">
        <v>20</v>
      </c>
      <c r="L839" s="30">
        <v>21.16</v>
      </c>
      <c r="M839" s="31"/>
      <c r="N839" s="32">
        <v>3387</v>
      </c>
      <c r="O839" s="32">
        <v>0</v>
      </c>
    </row>
    <row r="840" spans="1:15" ht="34.5" customHeight="1">
      <c r="A840" s="23" t="s">
        <v>2928</v>
      </c>
      <c r="B840" s="24" t="s">
        <v>22</v>
      </c>
      <c r="C840" s="25" t="str">
        <f>HYPERLINK("https://kts-pro.ru/images/tovar/C0100-282.jpg")</f>
        <v>https://kts-pro.ru/images/tovar/C0100-282.jpg</v>
      </c>
      <c r="D840" s="25" t="s">
        <v>2929</v>
      </c>
      <c r="E840" s="28" t="s">
        <v>2930</v>
      </c>
      <c r="F840" s="23" t="s">
        <v>2931</v>
      </c>
      <c r="G840" s="23" t="s">
        <v>23</v>
      </c>
      <c r="H840" s="26">
        <v>120</v>
      </c>
      <c r="I840" s="27" t="s">
        <v>22</v>
      </c>
      <c r="J840" s="28" t="s">
        <v>2919</v>
      </c>
      <c r="K840" s="29">
        <v>20</v>
      </c>
      <c r="L840" s="30">
        <v>21.16</v>
      </c>
      <c r="M840" s="31"/>
      <c r="N840" s="32">
        <v>2426</v>
      </c>
      <c r="O840" s="32">
        <v>0</v>
      </c>
    </row>
    <row r="841" spans="1:15" ht="34.5" customHeight="1">
      <c r="A841" s="23" t="s">
        <v>2932</v>
      </c>
      <c r="B841" s="24" t="s">
        <v>22</v>
      </c>
      <c r="C841" s="25" t="str">
        <f>HYPERLINK("https://kts-pro.ru/images/tovar/C0100-272.jpg")</f>
        <v>https://kts-pro.ru/images/tovar/C0100-272.jpg</v>
      </c>
      <c r="D841" s="25" t="s">
        <v>2933</v>
      </c>
      <c r="E841" s="28" t="s">
        <v>2934</v>
      </c>
      <c r="F841" s="23" t="s">
        <v>2935</v>
      </c>
      <c r="G841" s="23" t="s">
        <v>23</v>
      </c>
      <c r="H841" s="26">
        <v>120</v>
      </c>
      <c r="I841" s="27" t="s">
        <v>22</v>
      </c>
      <c r="J841" s="28" t="s">
        <v>2919</v>
      </c>
      <c r="K841" s="29">
        <v>20</v>
      </c>
      <c r="L841" s="30">
        <v>21.16</v>
      </c>
      <c r="M841" s="31"/>
      <c r="N841" s="32">
        <v>3898</v>
      </c>
      <c r="O841" s="32">
        <v>0</v>
      </c>
    </row>
    <row r="842" spans="1:15" ht="34.5" customHeight="1" thickBot="1">
      <c r="A842" s="23" t="s">
        <v>2936</v>
      </c>
      <c r="B842" s="24" t="s">
        <v>22</v>
      </c>
      <c r="C842" s="25" t="str">
        <f>HYPERLINK("https://kts-pro.ru/images/tovar/C0100-275.jpg")</f>
        <v>https://kts-pro.ru/images/tovar/C0100-275.jpg</v>
      </c>
      <c r="D842" s="25" t="s">
        <v>2937</v>
      </c>
      <c r="E842" s="28" t="s">
        <v>2938</v>
      </c>
      <c r="F842" s="23" t="s">
        <v>2939</v>
      </c>
      <c r="G842" s="23" t="s">
        <v>23</v>
      </c>
      <c r="H842" s="26">
        <v>120</v>
      </c>
      <c r="I842" s="27" t="s">
        <v>22</v>
      </c>
      <c r="J842" s="28" t="s">
        <v>2919</v>
      </c>
      <c r="K842" s="29">
        <v>20</v>
      </c>
      <c r="L842" s="30">
        <v>21.16</v>
      </c>
      <c r="M842" s="31"/>
      <c r="N842" s="32">
        <v>3449</v>
      </c>
      <c r="O842" s="32">
        <v>0</v>
      </c>
    </row>
    <row r="843" spans="1:13" ht="34.5" customHeight="1">
      <c r="A843" s="18"/>
      <c r="B843" s="19"/>
      <c r="C843" s="20"/>
      <c r="D843" s="20" t="s">
        <v>2940</v>
      </c>
      <c r="E843" s="46" t="s">
        <v>2941</v>
      </c>
      <c r="F843" s="22"/>
      <c r="G843" s="22"/>
      <c r="H843" s="22"/>
      <c r="I843" s="22"/>
      <c r="J843" s="21"/>
      <c r="K843" s="22"/>
      <c r="L843" s="22"/>
      <c r="M843" s="22"/>
    </row>
    <row r="844" spans="1:15" ht="34.5" customHeight="1">
      <c r="A844" s="23" t="s">
        <v>2942</v>
      </c>
      <c r="B844" s="24" t="s">
        <v>22</v>
      </c>
      <c r="C844" s="25" t="str">
        <f>HYPERLINK("https://kts-pro.ru/images/tovar/C0099-118.jpg")</f>
        <v>https://kts-pro.ru/images/tovar/C0099-118.jpg</v>
      </c>
      <c r="D844" s="25" t="s">
        <v>2943</v>
      </c>
      <c r="E844" s="28" t="s">
        <v>2944</v>
      </c>
      <c r="F844" s="23" t="s">
        <v>2945</v>
      </c>
      <c r="G844" s="23" t="s">
        <v>23</v>
      </c>
      <c r="H844" s="26">
        <v>240</v>
      </c>
      <c r="I844" s="26">
        <v>60</v>
      </c>
      <c r="J844" s="28" t="s">
        <v>2946</v>
      </c>
      <c r="K844" s="29">
        <v>20</v>
      </c>
      <c r="L844" s="30">
        <v>12.67</v>
      </c>
      <c r="M844" s="31"/>
      <c r="N844" s="32">
        <v>5083</v>
      </c>
      <c r="O844" s="32">
        <v>0</v>
      </c>
    </row>
    <row r="845" spans="1:15" ht="34.5" customHeight="1">
      <c r="A845" s="23" t="s">
        <v>2947</v>
      </c>
      <c r="B845" s="24" t="s">
        <v>22</v>
      </c>
      <c r="C845" s="25" t="str">
        <f>HYPERLINK("https://kts-pro.ru/images/tovar/C0099-122.jpg")</f>
        <v>https://kts-pro.ru/images/tovar/C0099-122.jpg</v>
      </c>
      <c r="D845" s="25" t="s">
        <v>2948</v>
      </c>
      <c r="E845" s="28" t="s">
        <v>2949</v>
      </c>
      <c r="F845" s="23" t="s">
        <v>2950</v>
      </c>
      <c r="G845" s="23" t="s">
        <v>23</v>
      </c>
      <c r="H845" s="26">
        <v>240</v>
      </c>
      <c r="I845" s="26">
        <v>60</v>
      </c>
      <c r="J845" s="28" t="s">
        <v>2946</v>
      </c>
      <c r="K845" s="29">
        <v>20</v>
      </c>
      <c r="L845" s="30">
        <v>12.67</v>
      </c>
      <c r="M845" s="31"/>
      <c r="N845" s="32">
        <v>7617</v>
      </c>
      <c r="O845" s="32">
        <v>0</v>
      </c>
    </row>
    <row r="846" spans="1:15" ht="34.5" customHeight="1">
      <c r="A846" s="23" t="s">
        <v>2951</v>
      </c>
      <c r="B846" s="24" t="s">
        <v>22</v>
      </c>
      <c r="C846" s="25" t="str">
        <f>HYPERLINK("https://kts-pro.ru/images/tovar/C0099-130.jpg")</f>
        <v>https://kts-pro.ru/images/tovar/C0099-130.jpg</v>
      </c>
      <c r="D846" s="25" t="s">
        <v>2952</v>
      </c>
      <c r="E846" s="28" t="s">
        <v>2953</v>
      </c>
      <c r="F846" s="23" t="s">
        <v>2954</v>
      </c>
      <c r="G846" s="23" t="s">
        <v>23</v>
      </c>
      <c r="H846" s="26">
        <v>240</v>
      </c>
      <c r="I846" s="26">
        <v>60</v>
      </c>
      <c r="J846" s="28" t="s">
        <v>2946</v>
      </c>
      <c r="K846" s="29">
        <v>20</v>
      </c>
      <c r="L846" s="30">
        <v>12.67</v>
      </c>
      <c r="M846" s="31"/>
      <c r="N846" s="32">
        <v>760</v>
      </c>
      <c r="O846" s="32">
        <v>0</v>
      </c>
    </row>
    <row r="847" spans="1:15" ht="34.5" customHeight="1" thickBot="1">
      <c r="A847" s="23" t="s">
        <v>2955</v>
      </c>
      <c r="B847" s="24" t="s">
        <v>22</v>
      </c>
      <c r="C847" s="25" t="str">
        <f>HYPERLINK("https://kts-pro.ru/images/tovar/C0099-128.jpg")</f>
        <v>https://kts-pro.ru/images/tovar/C0099-128.jpg</v>
      </c>
      <c r="D847" s="25" t="s">
        <v>2956</v>
      </c>
      <c r="E847" s="28" t="s">
        <v>2957</v>
      </c>
      <c r="F847" s="23" t="s">
        <v>2958</v>
      </c>
      <c r="G847" s="23" t="s">
        <v>23</v>
      </c>
      <c r="H847" s="26">
        <v>240</v>
      </c>
      <c r="I847" s="26">
        <v>60</v>
      </c>
      <c r="J847" s="28" t="s">
        <v>2946</v>
      </c>
      <c r="K847" s="29">
        <v>20</v>
      </c>
      <c r="L847" s="30">
        <v>12.67</v>
      </c>
      <c r="M847" s="31"/>
      <c r="N847" s="32">
        <v>3316</v>
      </c>
      <c r="O847" s="32">
        <v>0</v>
      </c>
    </row>
    <row r="848" spans="1:13" ht="34.5" customHeight="1">
      <c r="A848" s="18"/>
      <c r="B848" s="19"/>
      <c r="C848" s="20"/>
      <c r="D848" s="20" t="s">
        <v>2959</v>
      </c>
      <c r="E848" s="46" t="s">
        <v>2960</v>
      </c>
      <c r="F848" s="22"/>
      <c r="G848" s="22"/>
      <c r="H848" s="22"/>
      <c r="I848" s="22"/>
      <c r="J848" s="21"/>
      <c r="K848" s="22"/>
      <c r="L848" s="22"/>
      <c r="M848" s="22"/>
    </row>
    <row r="849" spans="1:15" ht="34.5" customHeight="1">
      <c r="A849" s="23" t="s">
        <v>2961</v>
      </c>
      <c r="B849" s="24" t="s">
        <v>22</v>
      </c>
      <c r="C849" s="25" t="str">
        <f>HYPERLINK("https://kts-pro.ru/images/tovar/C1059-88.jpg")</f>
        <v>https://kts-pro.ru/images/tovar/C1059-88.jpg</v>
      </c>
      <c r="D849" s="25" t="s">
        <v>2962</v>
      </c>
      <c r="E849" s="28" t="s">
        <v>2963</v>
      </c>
      <c r="F849" s="23" t="s">
        <v>2964</v>
      </c>
      <c r="G849" s="23" t="s">
        <v>23</v>
      </c>
      <c r="H849" s="26">
        <v>120</v>
      </c>
      <c r="I849" s="27" t="s">
        <v>22</v>
      </c>
      <c r="J849" s="28" t="s">
        <v>2965</v>
      </c>
      <c r="K849" s="29">
        <v>20</v>
      </c>
      <c r="L849" s="30">
        <v>18.4</v>
      </c>
      <c r="M849" s="31"/>
      <c r="N849" s="32">
        <v>4808</v>
      </c>
      <c r="O849" s="32">
        <v>0</v>
      </c>
    </row>
    <row r="850" spans="1:15" ht="34.5" customHeight="1">
      <c r="A850" s="23" t="s">
        <v>2966</v>
      </c>
      <c r="B850" s="24" t="s">
        <v>22</v>
      </c>
      <c r="C850" s="25" t="str">
        <f>HYPERLINK("https://kts-pro.ru/images/tovar/C1059-90.jpg")</f>
        <v>https://kts-pro.ru/images/tovar/C1059-90.jpg</v>
      </c>
      <c r="D850" s="25" t="s">
        <v>2967</v>
      </c>
      <c r="E850" s="28" t="s">
        <v>2968</v>
      </c>
      <c r="F850" s="23" t="s">
        <v>2969</v>
      </c>
      <c r="G850" s="23" t="s">
        <v>23</v>
      </c>
      <c r="H850" s="26">
        <v>120</v>
      </c>
      <c r="I850" s="27" t="s">
        <v>22</v>
      </c>
      <c r="J850" s="28" t="s">
        <v>2965</v>
      </c>
      <c r="K850" s="29">
        <v>20</v>
      </c>
      <c r="L850" s="30">
        <v>18.4</v>
      </c>
      <c r="M850" s="31"/>
      <c r="N850" s="32">
        <v>5849</v>
      </c>
      <c r="O850" s="32">
        <v>0</v>
      </c>
    </row>
    <row r="851" spans="1:15" ht="34.5" customHeight="1">
      <c r="A851" s="23" t="s">
        <v>2970</v>
      </c>
      <c r="B851" s="24" t="s">
        <v>22</v>
      </c>
      <c r="C851" s="25" t="str">
        <f>HYPERLINK("https://kts-pro.ru/images/tovar/C1059-83.jpg")</f>
        <v>https://kts-pro.ru/images/tovar/C1059-83.jpg</v>
      </c>
      <c r="D851" s="25" t="s">
        <v>2971</v>
      </c>
      <c r="E851" s="28" t="s">
        <v>2972</v>
      </c>
      <c r="F851" s="23" t="s">
        <v>2973</v>
      </c>
      <c r="G851" s="23" t="s">
        <v>23</v>
      </c>
      <c r="H851" s="26">
        <v>120</v>
      </c>
      <c r="I851" s="27" t="s">
        <v>22</v>
      </c>
      <c r="J851" s="28" t="s">
        <v>2965</v>
      </c>
      <c r="K851" s="29">
        <v>20</v>
      </c>
      <c r="L851" s="30">
        <v>18.4</v>
      </c>
      <c r="M851" s="31"/>
      <c r="N851" s="32">
        <v>5057</v>
      </c>
      <c r="O851" s="32">
        <v>0</v>
      </c>
    </row>
    <row r="852" spans="1:15" ht="34.5" customHeight="1">
      <c r="A852" s="23" t="s">
        <v>2974</v>
      </c>
      <c r="B852" s="24" t="s">
        <v>22</v>
      </c>
      <c r="C852" s="25" t="str">
        <f>HYPERLINK("https://kts-pro.ru/images/tovar/C1059-78.jpg")</f>
        <v>https://kts-pro.ru/images/tovar/C1059-78.jpg</v>
      </c>
      <c r="D852" s="25" t="s">
        <v>2975</v>
      </c>
      <c r="E852" s="28" t="s">
        <v>2976</v>
      </c>
      <c r="F852" s="23" t="s">
        <v>2977</v>
      </c>
      <c r="G852" s="23" t="s">
        <v>23</v>
      </c>
      <c r="H852" s="26">
        <v>120</v>
      </c>
      <c r="I852" s="27" t="s">
        <v>22</v>
      </c>
      <c r="J852" s="28" t="s">
        <v>2965</v>
      </c>
      <c r="K852" s="29">
        <v>20</v>
      </c>
      <c r="L852" s="30">
        <v>18.4</v>
      </c>
      <c r="M852" s="31"/>
      <c r="N852" s="32">
        <v>6110</v>
      </c>
      <c r="O852" s="32">
        <v>120</v>
      </c>
    </row>
    <row r="853" spans="1:15" ht="34.5" customHeight="1">
      <c r="A853" s="23" t="s">
        <v>2978</v>
      </c>
      <c r="B853" s="24" t="s">
        <v>22</v>
      </c>
      <c r="C853" s="25" t="str">
        <f>HYPERLINK("https://kts-pro.ru/images/tovar/C1059-81.jpg")</f>
        <v>https://kts-pro.ru/images/tovar/C1059-81.jpg</v>
      </c>
      <c r="D853" s="25" t="s">
        <v>2979</v>
      </c>
      <c r="E853" s="28" t="s">
        <v>2980</v>
      </c>
      <c r="F853" s="23" t="s">
        <v>2981</v>
      </c>
      <c r="G853" s="23" t="s">
        <v>23</v>
      </c>
      <c r="H853" s="26">
        <v>120</v>
      </c>
      <c r="I853" s="27" t="s">
        <v>22</v>
      </c>
      <c r="J853" s="28" t="s">
        <v>2965</v>
      </c>
      <c r="K853" s="29">
        <v>20</v>
      </c>
      <c r="L853" s="30">
        <v>18.4</v>
      </c>
      <c r="M853" s="31"/>
      <c r="N853" s="32">
        <v>4214</v>
      </c>
      <c r="O853" s="32">
        <v>0</v>
      </c>
    </row>
    <row r="854" spans="1:15" ht="34.5" customHeight="1">
      <c r="A854" s="23" t="s">
        <v>2982</v>
      </c>
      <c r="B854" s="24" t="s">
        <v>22</v>
      </c>
      <c r="C854" s="25" t="str">
        <f>HYPERLINK("https://kts-pro.ru/images/tovar/C1059-82.jpg")</f>
        <v>https://kts-pro.ru/images/tovar/C1059-82.jpg</v>
      </c>
      <c r="D854" s="25" t="s">
        <v>2983</v>
      </c>
      <c r="E854" s="28" t="s">
        <v>2984</v>
      </c>
      <c r="F854" s="23" t="s">
        <v>2985</v>
      </c>
      <c r="G854" s="23" t="s">
        <v>23</v>
      </c>
      <c r="H854" s="26">
        <v>120</v>
      </c>
      <c r="I854" s="27" t="s">
        <v>22</v>
      </c>
      <c r="J854" s="28" t="s">
        <v>2965</v>
      </c>
      <c r="K854" s="29">
        <v>20</v>
      </c>
      <c r="L854" s="30">
        <v>18.4</v>
      </c>
      <c r="M854" s="31"/>
      <c r="N854" s="32">
        <v>4399</v>
      </c>
      <c r="O854" s="32">
        <v>0</v>
      </c>
    </row>
    <row r="855" spans="1:15" ht="34.5" customHeight="1">
      <c r="A855" s="23" t="s">
        <v>2986</v>
      </c>
      <c r="B855" s="24" t="s">
        <v>22</v>
      </c>
      <c r="C855" s="25" t="str">
        <f>HYPERLINK("https://kts-pro.ru/images/tovar/C1059-91.jpg")</f>
        <v>https://kts-pro.ru/images/tovar/C1059-91.jpg</v>
      </c>
      <c r="D855" s="25" t="s">
        <v>2987</v>
      </c>
      <c r="E855" s="28" t="s">
        <v>2988</v>
      </c>
      <c r="F855" s="23" t="s">
        <v>2989</v>
      </c>
      <c r="G855" s="23" t="s">
        <v>23</v>
      </c>
      <c r="H855" s="26">
        <v>120</v>
      </c>
      <c r="I855" s="27" t="s">
        <v>22</v>
      </c>
      <c r="J855" s="28" t="s">
        <v>2965</v>
      </c>
      <c r="K855" s="29">
        <v>20</v>
      </c>
      <c r="L855" s="30">
        <v>18.4</v>
      </c>
      <c r="M855" s="31"/>
      <c r="N855" s="32">
        <v>5395</v>
      </c>
      <c r="O855" s="32">
        <v>0</v>
      </c>
    </row>
    <row r="856" spans="1:15" ht="34.5" customHeight="1">
      <c r="A856" s="23" t="s">
        <v>2990</v>
      </c>
      <c r="B856" s="24" t="s">
        <v>22</v>
      </c>
      <c r="C856" s="25" t="str">
        <f>HYPERLINK("https://kts-pro.ru/images/tovar/C1059-84.jpg")</f>
        <v>https://kts-pro.ru/images/tovar/C1059-84.jpg</v>
      </c>
      <c r="D856" s="25" t="s">
        <v>2991</v>
      </c>
      <c r="E856" s="28" t="s">
        <v>2992</v>
      </c>
      <c r="F856" s="23" t="s">
        <v>2993</v>
      </c>
      <c r="G856" s="23" t="s">
        <v>23</v>
      </c>
      <c r="H856" s="26">
        <v>120</v>
      </c>
      <c r="I856" s="27" t="s">
        <v>22</v>
      </c>
      <c r="J856" s="28" t="s">
        <v>2965</v>
      </c>
      <c r="K856" s="29">
        <v>20</v>
      </c>
      <c r="L856" s="30">
        <v>18.4</v>
      </c>
      <c r="M856" s="31"/>
      <c r="N856" s="32">
        <v>5499</v>
      </c>
      <c r="O856" s="32">
        <v>0</v>
      </c>
    </row>
    <row r="857" spans="1:15" ht="34.5" customHeight="1">
      <c r="A857" s="23" t="s">
        <v>2994</v>
      </c>
      <c r="B857" s="24" t="s">
        <v>22</v>
      </c>
      <c r="C857" s="25" t="str">
        <f>HYPERLINK("https://kts-pro.ru/images/tovar/C1059-85.jpg")</f>
        <v>https://kts-pro.ru/images/tovar/C1059-85.jpg</v>
      </c>
      <c r="D857" s="25" t="s">
        <v>2995</v>
      </c>
      <c r="E857" s="28" t="s">
        <v>2996</v>
      </c>
      <c r="F857" s="23" t="s">
        <v>2997</v>
      </c>
      <c r="G857" s="23" t="s">
        <v>23</v>
      </c>
      <c r="H857" s="26">
        <v>120</v>
      </c>
      <c r="I857" s="27" t="s">
        <v>22</v>
      </c>
      <c r="J857" s="28" t="s">
        <v>2965</v>
      </c>
      <c r="K857" s="29">
        <v>20</v>
      </c>
      <c r="L857" s="30">
        <v>18.4</v>
      </c>
      <c r="M857" s="31"/>
      <c r="N857" s="32">
        <v>5529</v>
      </c>
      <c r="O857" s="32">
        <v>0</v>
      </c>
    </row>
    <row r="858" spans="1:15" ht="34.5" customHeight="1">
      <c r="A858" s="23" t="s">
        <v>2998</v>
      </c>
      <c r="B858" s="24" t="s">
        <v>22</v>
      </c>
      <c r="C858" s="25" t="str">
        <f>HYPERLINK("https://kts-pro.ru/images/tovar/C1059-89.jpg")</f>
        <v>https://kts-pro.ru/images/tovar/C1059-89.jpg</v>
      </c>
      <c r="D858" s="25" t="s">
        <v>2999</v>
      </c>
      <c r="E858" s="28" t="s">
        <v>3000</v>
      </c>
      <c r="F858" s="23" t="s">
        <v>3001</v>
      </c>
      <c r="G858" s="23" t="s">
        <v>23</v>
      </c>
      <c r="H858" s="26">
        <v>120</v>
      </c>
      <c r="I858" s="27" t="s">
        <v>22</v>
      </c>
      <c r="J858" s="28" t="s">
        <v>2965</v>
      </c>
      <c r="K858" s="29">
        <v>20</v>
      </c>
      <c r="L858" s="30">
        <v>18.4</v>
      </c>
      <c r="M858" s="31"/>
      <c r="N858" s="32">
        <v>4999</v>
      </c>
      <c r="O858" s="32">
        <v>0</v>
      </c>
    </row>
    <row r="859" spans="1:15" ht="34.5" customHeight="1">
      <c r="A859" s="23" t="s">
        <v>3002</v>
      </c>
      <c r="B859" s="24" t="s">
        <v>22</v>
      </c>
      <c r="C859" s="25" t="str">
        <f>HYPERLINK("https://kts-pro.ru/images/tovar/C1059-87.jpg")</f>
        <v>https://kts-pro.ru/images/tovar/C1059-87.jpg</v>
      </c>
      <c r="D859" s="25" t="s">
        <v>3003</v>
      </c>
      <c r="E859" s="28" t="s">
        <v>3004</v>
      </c>
      <c r="F859" s="23" t="s">
        <v>3005</v>
      </c>
      <c r="G859" s="23" t="s">
        <v>23</v>
      </c>
      <c r="H859" s="26">
        <v>120</v>
      </c>
      <c r="I859" s="27" t="s">
        <v>22</v>
      </c>
      <c r="J859" s="28" t="s">
        <v>2965</v>
      </c>
      <c r="K859" s="29">
        <v>20</v>
      </c>
      <c r="L859" s="30">
        <v>18.4</v>
      </c>
      <c r="M859" s="31"/>
      <c r="N859" s="32">
        <v>5819</v>
      </c>
      <c r="O859" s="32">
        <v>0</v>
      </c>
    </row>
    <row r="860" spans="1:15" ht="34.5" customHeight="1">
      <c r="A860" s="23" t="s">
        <v>3006</v>
      </c>
      <c r="B860" s="24" t="s">
        <v>22</v>
      </c>
      <c r="C860" s="25" t="str">
        <f>HYPERLINK("https://kts-pro.ru/images/tovar/C1059-80.jpg")</f>
        <v>https://kts-pro.ru/images/tovar/C1059-80.jpg</v>
      </c>
      <c r="D860" s="25" t="s">
        <v>3007</v>
      </c>
      <c r="E860" s="28" t="s">
        <v>3008</v>
      </c>
      <c r="F860" s="23" t="s">
        <v>3009</v>
      </c>
      <c r="G860" s="23" t="s">
        <v>23</v>
      </c>
      <c r="H860" s="26">
        <v>120</v>
      </c>
      <c r="I860" s="27" t="s">
        <v>22</v>
      </c>
      <c r="J860" s="28" t="s">
        <v>2965</v>
      </c>
      <c r="K860" s="29">
        <v>20</v>
      </c>
      <c r="L860" s="30">
        <v>18.4</v>
      </c>
      <c r="M860" s="31"/>
      <c r="N860" s="32">
        <v>5912</v>
      </c>
      <c r="O860" s="32">
        <v>480</v>
      </c>
    </row>
    <row r="861" spans="1:15" ht="34.5" customHeight="1" thickBot="1">
      <c r="A861" s="23" t="s">
        <v>3010</v>
      </c>
      <c r="B861" s="24" t="s">
        <v>22</v>
      </c>
      <c r="C861" s="25" t="str">
        <f>HYPERLINK("https://kts-pro.ru/images/tovar/C1059-86.jpg")</f>
        <v>https://kts-pro.ru/images/tovar/C1059-86.jpg</v>
      </c>
      <c r="D861" s="25" t="s">
        <v>3011</v>
      </c>
      <c r="E861" s="28" t="s">
        <v>3012</v>
      </c>
      <c r="F861" s="23" t="s">
        <v>3013</v>
      </c>
      <c r="G861" s="23" t="s">
        <v>23</v>
      </c>
      <c r="H861" s="26">
        <v>120</v>
      </c>
      <c r="I861" s="27" t="s">
        <v>22</v>
      </c>
      <c r="J861" s="28" t="s">
        <v>2965</v>
      </c>
      <c r="K861" s="29">
        <v>20</v>
      </c>
      <c r="L861" s="30">
        <v>18.4</v>
      </c>
      <c r="M861" s="31"/>
      <c r="N861" s="32">
        <v>4787</v>
      </c>
      <c r="O861" s="32">
        <v>0</v>
      </c>
    </row>
    <row r="862" spans="1:13" ht="34.5" customHeight="1">
      <c r="A862" s="18"/>
      <c r="B862" s="19"/>
      <c r="C862" s="20"/>
      <c r="D862" s="20" t="s">
        <v>3014</v>
      </c>
      <c r="E862" s="46" t="s">
        <v>3015</v>
      </c>
      <c r="F862" s="22"/>
      <c r="G862" s="22"/>
      <c r="H862" s="22"/>
      <c r="I862" s="22"/>
      <c r="J862" s="21"/>
      <c r="K862" s="22"/>
      <c r="L862" s="22"/>
      <c r="M862" s="22"/>
    </row>
    <row r="863" spans="1:15" ht="34.5" customHeight="1">
      <c r="A863" s="33" t="s">
        <v>3016</v>
      </c>
      <c r="B863" s="34" t="s">
        <v>454</v>
      </c>
      <c r="C863" s="35" t="str">
        <f>HYPERLINK("https://kts-pro.ru/images/tovar/C1550-93.jpg")</f>
        <v>https://kts-pro.ru/images/tovar/C1550-93.jpg</v>
      </c>
      <c r="D863" s="35" t="s">
        <v>3017</v>
      </c>
      <c r="E863" s="38" t="s">
        <v>3018</v>
      </c>
      <c r="F863" s="33" t="s">
        <v>3019</v>
      </c>
      <c r="G863" s="33" t="s">
        <v>23</v>
      </c>
      <c r="H863" s="36">
        <v>240</v>
      </c>
      <c r="I863" s="36">
        <v>60</v>
      </c>
      <c r="J863" s="38" t="s">
        <v>3020</v>
      </c>
      <c r="K863" s="39">
        <v>20</v>
      </c>
      <c r="L863" s="40">
        <v>9.3</v>
      </c>
      <c r="M863" s="31"/>
      <c r="N863" s="41">
        <v>6289</v>
      </c>
      <c r="O863" s="41">
        <v>600</v>
      </c>
    </row>
    <row r="864" spans="1:15" ht="34.5" customHeight="1">
      <c r="A864" s="33" t="s">
        <v>3021</v>
      </c>
      <c r="B864" s="34" t="s">
        <v>454</v>
      </c>
      <c r="C864" s="35" t="str">
        <f>HYPERLINK("https://kts-pro.ru/images/tovar/C1550-90.jpg")</f>
        <v>https://kts-pro.ru/images/tovar/C1550-90.jpg</v>
      </c>
      <c r="D864" s="35" t="s">
        <v>3022</v>
      </c>
      <c r="E864" s="38" t="s">
        <v>3018</v>
      </c>
      <c r="F864" s="33" t="s">
        <v>3023</v>
      </c>
      <c r="G864" s="33" t="s">
        <v>23</v>
      </c>
      <c r="H864" s="36">
        <v>240</v>
      </c>
      <c r="I864" s="36">
        <v>60</v>
      </c>
      <c r="J864" s="38" t="s">
        <v>3020</v>
      </c>
      <c r="K864" s="39">
        <v>20</v>
      </c>
      <c r="L864" s="40">
        <v>9.3</v>
      </c>
      <c r="M864" s="31"/>
      <c r="N864" s="41">
        <v>5993</v>
      </c>
      <c r="O864" s="41">
        <v>360</v>
      </c>
    </row>
    <row r="865" spans="1:15" ht="34.5" customHeight="1">
      <c r="A865" s="33" t="s">
        <v>3024</v>
      </c>
      <c r="B865" s="34" t="s">
        <v>454</v>
      </c>
      <c r="C865" s="35" t="str">
        <f>HYPERLINK("https://kts-pro.ru/images/tovar/C1550-92.jpg")</f>
        <v>https://kts-pro.ru/images/tovar/C1550-92.jpg</v>
      </c>
      <c r="D865" s="35" t="s">
        <v>3025</v>
      </c>
      <c r="E865" s="38" t="s">
        <v>3026</v>
      </c>
      <c r="F865" s="33" t="s">
        <v>3027</v>
      </c>
      <c r="G865" s="33" t="s">
        <v>23</v>
      </c>
      <c r="H865" s="36">
        <v>240</v>
      </c>
      <c r="I865" s="36">
        <v>60</v>
      </c>
      <c r="J865" s="38" t="s">
        <v>3020</v>
      </c>
      <c r="K865" s="39">
        <v>20</v>
      </c>
      <c r="L865" s="40">
        <v>9.3</v>
      </c>
      <c r="M865" s="31"/>
      <c r="N865" s="41">
        <v>4319</v>
      </c>
      <c r="O865" s="41">
        <v>240</v>
      </c>
    </row>
    <row r="866" spans="1:15" ht="34.5" customHeight="1">
      <c r="A866" s="33" t="s">
        <v>3028</v>
      </c>
      <c r="B866" s="34" t="s">
        <v>454</v>
      </c>
      <c r="C866" s="35" t="str">
        <f>HYPERLINK("https://kts-pro.ru/images/tovar/C1550-97.jpg")</f>
        <v>https://kts-pro.ru/images/tovar/C1550-97.jpg</v>
      </c>
      <c r="D866" s="35" t="s">
        <v>3029</v>
      </c>
      <c r="E866" s="38" t="s">
        <v>3030</v>
      </c>
      <c r="F866" s="33" t="s">
        <v>3031</v>
      </c>
      <c r="G866" s="33" t="s">
        <v>23</v>
      </c>
      <c r="H866" s="36">
        <v>240</v>
      </c>
      <c r="I866" s="36">
        <v>60</v>
      </c>
      <c r="J866" s="38" t="s">
        <v>3020</v>
      </c>
      <c r="K866" s="39">
        <v>20</v>
      </c>
      <c r="L866" s="40">
        <v>9.3</v>
      </c>
      <c r="M866" s="31"/>
      <c r="N866" s="41">
        <v>6030</v>
      </c>
      <c r="O866" s="41">
        <v>360</v>
      </c>
    </row>
    <row r="867" spans="1:15" ht="34.5" customHeight="1">
      <c r="A867" s="33" t="s">
        <v>3032</v>
      </c>
      <c r="B867" s="34" t="s">
        <v>454</v>
      </c>
      <c r="C867" s="35" t="str">
        <f>HYPERLINK("https://kts-pro.ru/images/tovar/C1550-94.jpg")</f>
        <v>https://kts-pro.ru/images/tovar/C1550-94.jpg</v>
      </c>
      <c r="D867" s="35" t="s">
        <v>3033</v>
      </c>
      <c r="E867" s="38" t="s">
        <v>3034</v>
      </c>
      <c r="F867" s="33" t="s">
        <v>3035</v>
      </c>
      <c r="G867" s="33" t="s">
        <v>23</v>
      </c>
      <c r="H867" s="36">
        <v>240</v>
      </c>
      <c r="I867" s="36">
        <v>60</v>
      </c>
      <c r="J867" s="38" t="s">
        <v>3020</v>
      </c>
      <c r="K867" s="39">
        <v>20</v>
      </c>
      <c r="L867" s="40">
        <v>9.3</v>
      </c>
      <c r="M867" s="31"/>
      <c r="N867" s="41">
        <v>5999</v>
      </c>
      <c r="O867" s="41">
        <v>480</v>
      </c>
    </row>
    <row r="868" spans="1:15" ht="34.5" customHeight="1">
      <c r="A868" s="33" t="s">
        <v>3036</v>
      </c>
      <c r="B868" s="34" t="s">
        <v>454</v>
      </c>
      <c r="C868" s="35" t="str">
        <f>HYPERLINK("https://kts-pro.ru/images/tovar/C1550-91.jpg")</f>
        <v>https://kts-pro.ru/images/tovar/C1550-91.jpg</v>
      </c>
      <c r="D868" s="35" t="s">
        <v>3037</v>
      </c>
      <c r="E868" s="38" t="s">
        <v>3038</v>
      </c>
      <c r="F868" s="33" t="s">
        <v>3039</v>
      </c>
      <c r="G868" s="33" t="s">
        <v>23</v>
      </c>
      <c r="H868" s="36">
        <v>240</v>
      </c>
      <c r="I868" s="36">
        <v>60</v>
      </c>
      <c r="J868" s="38" t="s">
        <v>3020</v>
      </c>
      <c r="K868" s="39">
        <v>20</v>
      </c>
      <c r="L868" s="40">
        <v>9.3</v>
      </c>
      <c r="M868" s="31"/>
      <c r="N868" s="41">
        <v>6296</v>
      </c>
      <c r="O868" s="41">
        <v>480</v>
      </c>
    </row>
    <row r="869" spans="1:15" ht="34.5" customHeight="1">
      <c r="A869" s="23" t="s">
        <v>3040</v>
      </c>
      <c r="B869" s="24" t="s">
        <v>22</v>
      </c>
      <c r="C869" s="25" t="str">
        <f>HYPERLINK("https://kts-pro.ru/images/tovar/C1550-81.jpg")</f>
        <v>https://kts-pro.ru/images/tovar/C1550-81.jpg</v>
      </c>
      <c r="D869" s="25" t="s">
        <v>3041</v>
      </c>
      <c r="E869" s="28" t="s">
        <v>3042</v>
      </c>
      <c r="F869" s="23" t="s">
        <v>3043</v>
      </c>
      <c r="G869" s="23" t="s">
        <v>23</v>
      </c>
      <c r="H869" s="26">
        <v>240</v>
      </c>
      <c r="I869" s="26">
        <v>60</v>
      </c>
      <c r="J869" s="28" t="s">
        <v>3020</v>
      </c>
      <c r="K869" s="29">
        <v>20</v>
      </c>
      <c r="L869" s="30">
        <v>8.49</v>
      </c>
      <c r="M869" s="31"/>
      <c r="N869" s="32">
        <v>1106</v>
      </c>
      <c r="O869" s="32">
        <v>960</v>
      </c>
    </row>
    <row r="870" spans="1:15" ht="34.5" customHeight="1" thickBot="1">
      <c r="A870" s="23" t="s">
        <v>3044</v>
      </c>
      <c r="B870" s="24" t="s">
        <v>22</v>
      </c>
      <c r="C870" s="25" t="str">
        <f>HYPERLINK("https://kts-pro.ru/images/tovar/C1550-79.jpg")</f>
        <v>https://kts-pro.ru/images/tovar/C1550-79.jpg</v>
      </c>
      <c r="D870" s="25" t="s">
        <v>3045</v>
      </c>
      <c r="E870" s="28" t="s">
        <v>3046</v>
      </c>
      <c r="F870" s="23" t="s">
        <v>3047</v>
      </c>
      <c r="G870" s="23" t="s">
        <v>23</v>
      </c>
      <c r="H870" s="26">
        <v>240</v>
      </c>
      <c r="I870" s="26">
        <v>60</v>
      </c>
      <c r="J870" s="28" t="s">
        <v>3020</v>
      </c>
      <c r="K870" s="29">
        <v>20</v>
      </c>
      <c r="L870" s="30">
        <v>8.49</v>
      </c>
      <c r="M870" s="31"/>
      <c r="N870" s="32">
        <v>1235</v>
      </c>
      <c r="O870" s="32">
        <v>960</v>
      </c>
    </row>
    <row r="871" spans="1:15" ht="34.5" customHeight="1" thickBot="1">
      <c r="A871" s="13"/>
      <c r="B871" s="14"/>
      <c r="C871" s="15"/>
      <c r="D871" s="15" t="s">
        <v>2555</v>
      </c>
      <c r="E871" s="45" t="s">
        <v>3048</v>
      </c>
      <c r="F871" s="17"/>
      <c r="G871" s="17"/>
      <c r="H871" s="17"/>
      <c r="I871" s="17"/>
      <c r="J871" s="16"/>
      <c r="K871" s="17"/>
      <c r="L871" s="17"/>
      <c r="M871" s="17"/>
      <c r="N871" s="17"/>
      <c r="O871" s="17"/>
    </row>
    <row r="872" spans="1:15" ht="34.5" customHeight="1" thickBot="1">
      <c r="A872" s="13"/>
      <c r="B872" s="14"/>
      <c r="C872" s="15"/>
      <c r="D872" s="15" t="s">
        <v>2555</v>
      </c>
      <c r="E872" s="45" t="s">
        <v>3049</v>
      </c>
      <c r="F872" s="17"/>
      <c r="G872" s="17"/>
      <c r="H872" s="17"/>
      <c r="I872" s="17"/>
      <c r="J872" s="16"/>
      <c r="K872" s="17"/>
      <c r="L872" s="17"/>
      <c r="M872" s="17"/>
      <c r="N872" s="17"/>
      <c r="O872" s="17"/>
    </row>
    <row r="873" spans="1:13" ht="34.5" customHeight="1">
      <c r="A873" s="18"/>
      <c r="B873" s="19"/>
      <c r="C873" s="20"/>
      <c r="D873" s="20" t="s">
        <v>3050</v>
      </c>
      <c r="E873" s="46" t="s">
        <v>3051</v>
      </c>
      <c r="F873" s="22"/>
      <c r="G873" s="22"/>
      <c r="H873" s="22"/>
      <c r="I873" s="22"/>
      <c r="J873" s="21"/>
      <c r="K873" s="22"/>
      <c r="L873" s="22"/>
      <c r="M873" s="22"/>
    </row>
    <row r="874" spans="1:15" ht="34.5" customHeight="1" thickBot="1">
      <c r="A874" s="23" t="s">
        <v>3053</v>
      </c>
      <c r="B874" s="24" t="s">
        <v>22</v>
      </c>
      <c r="C874" s="25" t="str">
        <f>HYPERLINK("https://kts-pro.ru/images/tovar/C0274-34.jpg")</f>
        <v>https://kts-pro.ru/images/tovar/C0274-34.jpg</v>
      </c>
      <c r="D874" s="25" t="s">
        <v>3054</v>
      </c>
      <c r="E874" s="28" t="s">
        <v>3055</v>
      </c>
      <c r="F874" s="23" t="s">
        <v>3056</v>
      </c>
      <c r="G874" s="23" t="s">
        <v>23</v>
      </c>
      <c r="H874" s="26">
        <v>20</v>
      </c>
      <c r="I874" s="27" t="s">
        <v>22</v>
      </c>
      <c r="J874" s="28" t="s">
        <v>3052</v>
      </c>
      <c r="K874" s="29">
        <v>20</v>
      </c>
      <c r="L874" s="30">
        <v>247.9</v>
      </c>
      <c r="M874" s="31"/>
      <c r="N874" s="32">
        <v>1728</v>
      </c>
      <c r="O874" s="32">
        <v>0</v>
      </c>
    </row>
    <row r="875" spans="1:13" ht="34.5" customHeight="1">
      <c r="A875" s="18"/>
      <c r="B875" s="19"/>
      <c r="C875" s="20"/>
      <c r="D875" s="20" t="s">
        <v>3057</v>
      </c>
      <c r="E875" s="46" t="s">
        <v>3058</v>
      </c>
      <c r="F875" s="22"/>
      <c r="G875" s="22"/>
      <c r="H875" s="22"/>
      <c r="I875" s="22"/>
      <c r="J875" s="21"/>
      <c r="K875" s="22"/>
      <c r="L875" s="22"/>
      <c r="M875" s="22"/>
    </row>
    <row r="876" spans="1:15" ht="34.5" customHeight="1">
      <c r="A876" s="23" t="s">
        <v>3059</v>
      </c>
      <c r="B876" s="24" t="s">
        <v>22</v>
      </c>
      <c r="C876" s="25" t="str">
        <f>HYPERLINK("https://kts-pro.ru/images/tovar/C6259-01.jpg")</f>
        <v>https://kts-pro.ru/images/tovar/C6259-01.jpg</v>
      </c>
      <c r="D876" s="25" t="s">
        <v>3060</v>
      </c>
      <c r="E876" s="28" t="s">
        <v>3061</v>
      </c>
      <c r="F876" s="23" t="s">
        <v>3062</v>
      </c>
      <c r="G876" s="23" t="s">
        <v>23</v>
      </c>
      <c r="H876" s="26">
        <v>30</v>
      </c>
      <c r="I876" s="27" t="s">
        <v>22</v>
      </c>
      <c r="J876" s="28" t="s">
        <v>3063</v>
      </c>
      <c r="K876" s="29">
        <v>20</v>
      </c>
      <c r="L876" s="30">
        <v>197.01</v>
      </c>
      <c r="M876" s="31"/>
      <c r="N876" s="32">
        <v>1337</v>
      </c>
      <c r="O876" s="32">
        <v>510</v>
      </c>
    </row>
    <row r="877" spans="1:15" ht="34.5" customHeight="1" thickBot="1">
      <c r="A877" s="23" t="s">
        <v>3064</v>
      </c>
      <c r="B877" s="24" t="s">
        <v>22</v>
      </c>
      <c r="C877" s="25" t="str">
        <f>HYPERLINK("https://kts-pro.ru/images/tovar/C6259-02.jpg")</f>
        <v>https://kts-pro.ru/images/tovar/C6259-02.jpg</v>
      </c>
      <c r="D877" s="25" t="s">
        <v>3065</v>
      </c>
      <c r="E877" s="28" t="s">
        <v>3066</v>
      </c>
      <c r="F877" s="23" t="s">
        <v>3067</v>
      </c>
      <c r="G877" s="23" t="s">
        <v>23</v>
      </c>
      <c r="H877" s="26">
        <v>30</v>
      </c>
      <c r="I877" s="27" t="s">
        <v>22</v>
      </c>
      <c r="J877" s="28" t="s">
        <v>3063</v>
      </c>
      <c r="K877" s="29">
        <v>20</v>
      </c>
      <c r="L877" s="30">
        <v>197.01</v>
      </c>
      <c r="M877" s="31"/>
      <c r="N877" s="32">
        <v>1665</v>
      </c>
      <c r="O877" s="32">
        <v>0</v>
      </c>
    </row>
    <row r="878" spans="1:15" ht="34.5" customHeight="1" thickBot="1">
      <c r="A878" s="13"/>
      <c r="B878" s="14"/>
      <c r="C878" s="15"/>
      <c r="D878" s="15" t="s">
        <v>2555</v>
      </c>
      <c r="E878" s="45" t="s">
        <v>3068</v>
      </c>
      <c r="F878" s="17"/>
      <c r="G878" s="17"/>
      <c r="H878" s="17"/>
      <c r="I878" s="17"/>
      <c r="J878" s="16"/>
      <c r="K878" s="17"/>
      <c r="L878" s="17"/>
      <c r="M878" s="17"/>
      <c r="N878" s="17"/>
      <c r="O878" s="17"/>
    </row>
    <row r="879" spans="1:13" ht="34.5" customHeight="1">
      <c r="A879" s="18"/>
      <c r="B879" s="19"/>
      <c r="C879" s="20"/>
      <c r="D879" s="20" t="s">
        <v>3069</v>
      </c>
      <c r="E879" s="46" t="s">
        <v>3070</v>
      </c>
      <c r="F879" s="22"/>
      <c r="G879" s="22"/>
      <c r="H879" s="22"/>
      <c r="I879" s="22"/>
      <c r="J879" s="21"/>
      <c r="K879" s="22"/>
      <c r="L879" s="22"/>
      <c r="M879" s="22"/>
    </row>
    <row r="880" spans="1:15" ht="34.5" customHeight="1">
      <c r="A880" s="23" t="s">
        <v>3071</v>
      </c>
      <c r="B880" s="24" t="s">
        <v>22</v>
      </c>
      <c r="C880" s="25" t="str">
        <f>HYPERLINK("https://kts-pro.ru/images/tovar/C0094-353.jpg")</f>
        <v>https://kts-pro.ru/images/tovar/C0094-353.jpg</v>
      </c>
      <c r="D880" s="25" t="s">
        <v>3072</v>
      </c>
      <c r="E880" s="28" t="s">
        <v>3073</v>
      </c>
      <c r="F880" s="23" t="s">
        <v>3074</v>
      </c>
      <c r="G880" s="23" t="s">
        <v>23</v>
      </c>
      <c r="H880" s="26">
        <v>24</v>
      </c>
      <c r="I880" s="27" t="s">
        <v>22</v>
      </c>
      <c r="J880" s="28" t="s">
        <v>3075</v>
      </c>
      <c r="K880" s="29">
        <v>20</v>
      </c>
      <c r="L880" s="30">
        <v>99.4</v>
      </c>
      <c r="M880" s="31"/>
      <c r="N880" s="32">
        <v>2094</v>
      </c>
      <c r="O880" s="32">
        <v>0</v>
      </c>
    </row>
    <row r="881" spans="1:15" ht="34.5" customHeight="1">
      <c r="A881" s="23" t="s">
        <v>3076</v>
      </c>
      <c r="B881" s="24" t="s">
        <v>22</v>
      </c>
      <c r="C881" s="25" t="str">
        <f>HYPERLINK("https://kts-pro.ru/images/tovar/C0094-351.jpg")</f>
        <v>https://kts-pro.ru/images/tovar/C0094-351.jpg</v>
      </c>
      <c r="D881" s="25" t="s">
        <v>3077</v>
      </c>
      <c r="E881" s="28" t="s">
        <v>3078</v>
      </c>
      <c r="F881" s="23" t="s">
        <v>3079</v>
      </c>
      <c r="G881" s="23" t="s">
        <v>23</v>
      </c>
      <c r="H881" s="26">
        <v>24</v>
      </c>
      <c r="I881" s="27" t="s">
        <v>22</v>
      </c>
      <c r="J881" s="28" t="s">
        <v>3075</v>
      </c>
      <c r="K881" s="29">
        <v>20</v>
      </c>
      <c r="L881" s="30">
        <v>99.4</v>
      </c>
      <c r="M881" s="31"/>
      <c r="N881" s="32">
        <v>1763</v>
      </c>
      <c r="O881" s="32">
        <v>816</v>
      </c>
    </row>
    <row r="882" spans="1:15" ht="34.5" customHeight="1">
      <c r="A882" s="23" t="s">
        <v>3080</v>
      </c>
      <c r="B882" s="24" t="s">
        <v>22</v>
      </c>
      <c r="C882" s="25" t="str">
        <f>HYPERLINK("https://kts-pro.ru/images/tovar/C0094-347.jpg")</f>
        <v>https://kts-pro.ru/images/tovar/C0094-347.jpg</v>
      </c>
      <c r="D882" s="25" t="s">
        <v>3081</v>
      </c>
      <c r="E882" s="28" t="s">
        <v>3082</v>
      </c>
      <c r="F882" s="23" t="s">
        <v>3083</v>
      </c>
      <c r="G882" s="23" t="s">
        <v>23</v>
      </c>
      <c r="H882" s="26">
        <v>24</v>
      </c>
      <c r="I882" s="27" t="s">
        <v>22</v>
      </c>
      <c r="J882" s="28" t="s">
        <v>3075</v>
      </c>
      <c r="K882" s="29">
        <v>20</v>
      </c>
      <c r="L882" s="30">
        <v>99.4</v>
      </c>
      <c r="M882" s="31"/>
      <c r="N882" s="32">
        <v>2140</v>
      </c>
      <c r="O882" s="32">
        <v>0</v>
      </c>
    </row>
    <row r="883" spans="1:15" ht="34.5" customHeight="1">
      <c r="A883" s="23" t="s">
        <v>3084</v>
      </c>
      <c r="B883" s="24" t="s">
        <v>22</v>
      </c>
      <c r="C883" s="25" t="str">
        <f>HYPERLINK("https://kts-pro.ru/images/tovar/C0094-348.jpg")</f>
        <v>https://kts-pro.ru/images/tovar/C0094-348.jpg</v>
      </c>
      <c r="D883" s="25" t="s">
        <v>3085</v>
      </c>
      <c r="E883" s="28" t="s">
        <v>3086</v>
      </c>
      <c r="F883" s="23" t="s">
        <v>3087</v>
      </c>
      <c r="G883" s="23" t="s">
        <v>23</v>
      </c>
      <c r="H883" s="26">
        <v>24</v>
      </c>
      <c r="I883" s="27" t="s">
        <v>22</v>
      </c>
      <c r="J883" s="28" t="s">
        <v>3075</v>
      </c>
      <c r="K883" s="29">
        <v>20</v>
      </c>
      <c r="L883" s="30">
        <v>99.4</v>
      </c>
      <c r="M883" s="31"/>
      <c r="N883" s="32">
        <v>2069</v>
      </c>
      <c r="O883" s="32">
        <v>792</v>
      </c>
    </row>
    <row r="884" spans="1:15" ht="34.5" customHeight="1">
      <c r="A884" s="23" t="s">
        <v>3088</v>
      </c>
      <c r="B884" s="24" t="s">
        <v>22</v>
      </c>
      <c r="C884" s="25" t="str">
        <f>HYPERLINK("https://kts-pro.ru/images/tovar/C0094-354.jpg")</f>
        <v>https://kts-pro.ru/images/tovar/C0094-354.jpg</v>
      </c>
      <c r="D884" s="25" t="s">
        <v>3089</v>
      </c>
      <c r="E884" s="28" t="s">
        <v>3090</v>
      </c>
      <c r="F884" s="23" t="s">
        <v>3091</v>
      </c>
      <c r="G884" s="23" t="s">
        <v>23</v>
      </c>
      <c r="H884" s="26">
        <v>24</v>
      </c>
      <c r="I884" s="27" t="s">
        <v>22</v>
      </c>
      <c r="J884" s="28" t="s">
        <v>3075</v>
      </c>
      <c r="K884" s="29">
        <v>20</v>
      </c>
      <c r="L884" s="30">
        <v>99.4</v>
      </c>
      <c r="M884" s="31"/>
      <c r="N884" s="32">
        <v>2087</v>
      </c>
      <c r="O884" s="32">
        <v>0</v>
      </c>
    </row>
    <row r="885" spans="1:15" ht="34.5" customHeight="1">
      <c r="A885" s="23" t="s">
        <v>3092</v>
      </c>
      <c r="B885" s="24" t="s">
        <v>22</v>
      </c>
      <c r="C885" s="25" t="str">
        <f>HYPERLINK("https://kts-pro.ru/images/tovar/C0094-342.jpg")</f>
        <v>https://kts-pro.ru/images/tovar/C0094-342.jpg</v>
      </c>
      <c r="D885" s="25" t="s">
        <v>3093</v>
      </c>
      <c r="E885" s="28" t="s">
        <v>3094</v>
      </c>
      <c r="F885" s="23" t="s">
        <v>3095</v>
      </c>
      <c r="G885" s="23" t="s">
        <v>23</v>
      </c>
      <c r="H885" s="26">
        <v>24</v>
      </c>
      <c r="I885" s="27" t="s">
        <v>22</v>
      </c>
      <c r="J885" s="28" t="s">
        <v>3075</v>
      </c>
      <c r="K885" s="29">
        <v>20</v>
      </c>
      <c r="L885" s="30">
        <v>87.86</v>
      </c>
      <c r="M885" s="31"/>
      <c r="N885" s="32">
        <v>812</v>
      </c>
      <c r="O885" s="32">
        <v>72</v>
      </c>
    </row>
    <row r="886" spans="1:15" ht="34.5" customHeight="1">
      <c r="A886" s="23" t="s">
        <v>3096</v>
      </c>
      <c r="B886" s="24" t="s">
        <v>22</v>
      </c>
      <c r="C886" s="25" t="str">
        <f>HYPERLINK("https://kts-pro.ru/images/tovar/C0094-352.jpg")</f>
        <v>https://kts-pro.ru/images/tovar/C0094-352.jpg</v>
      </c>
      <c r="D886" s="25" t="s">
        <v>3097</v>
      </c>
      <c r="E886" s="28" t="s">
        <v>3098</v>
      </c>
      <c r="F886" s="23" t="s">
        <v>3099</v>
      </c>
      <c r="G886" s="23" t="s">
        <v>23</v>
      </c>
      <c r="H886" s="26">
        <v>24</v>
      </c>
      <c r="I886" s="27" t="s">
        <v>22</v>
      </c>
      <c r="J886" s="28" t="s">
        <v>3075</v>
      </c>
      <c r="K886" s="29">
        <v>20</v>
      </c>
      <c r="L886" s="30">
        <v>99.4</v>
      </c>
      <c r="M886" s="31"/>
      <c r="N886" s="32">
        <v>2284</v>
      </c>
      <c r="O886" s="32">
        <v>24</v>
      </c>
    </row>
    <row r="887" spans="1:15" ht="34.5" customHeight="1" thickBot="1">
      <c r="A887" s="23" t="s">
        <v>3100</v>
      </c>
      <c r="B887" s="24" t="s">
        <v>22</v>
      </c>
      <c r="C887" s="25" t="str">
        <f>HYPERLINK("https://kts-pro.ru/images/tovar/C0094-350.jpg")</f>
        <v>https://kts-pro.ru/images/tovar/C0094-350.jpg</v>
      </c>
      <c r="D887" s="25" t="s">
        <v>3101</v>
      </c>
      <c r="E887" s="28" t="s">
        <v>3102</v>
      </c>
      <c r="F887" s="23" t="s">
        <v>3103</v>
      </c>
      <c r="G887" s="23" t="s">
        <v>23</v>
      </c>
      <c r="H887" s="26">
        <v>24</v>
      </c>
      <c r="I887" s="27" t="s">
        <v>22</v>
      </c>
      <c r="J887" s="28" t="s">
        <v>3075</v>
      </c>
      <c r="K887" s="29">
        <v>20</v>
      </c>
      <c r="L887" s="30">
        <v>99.4</v>
      </c>
      <c r="M887" s="31"/>
      <c r="N887" s="32">
        <v>2088</v>
      </c>
      <c r="O887" s="32">
        <v>792</v>
      </c>
    </row>
    <row r="888" spans="1:13" ht="34.5" customHeight="1">
      <c r="A888" s="18"/>
      <c r="B888" s="19"/>
      <c r="C888" s="20"/>
      <c r="D888" s="20" t="s">
        <v>3104</v>
      </c>
      <c r="E888" s="46" t="s">
        <v>3105</v>
      </c>
      <c r="F888" s="22"/>
      <c r="G888" s="22"/>
      <c r="H888" s="22"/>
      <c r="I888" s="22"/>
      <c r="J888" s="21"/>
      <c r="K888" s="22"/>
      <c r="L888" s="22"/>
      <c r="M888" s="22"/>
    </row>
    <row r="889" spans="1:15" ht="34.5" customHeight="1">
      <c r="A889" s="23" t="s">
        <v>3107</v>
      </c>
      <c r="B889" s="24" t="s">
        <v>22</v>
      </c>
      <c r="C889" s="25" t="str">
        <f>HYPERLINK("https://www.kts-pro.ru/images/tovar/C0320-75.jpg")</f>
        <v>https://www.kts-pro.ru/images/tovar/C0320-75.jpg</v>
      </c>
      <c r="D889" s="25" t="s">
        <v>3108</v>
      </c>
      <c r="E889" s="28" t="s">
        <v>3109</v>
      </c>
      <c r="F889" s="23" t="s">
        <v>3110</v>
      </c>
      <c r="G889" s="23" t="s">
        <v>23</v>
      </c>
      <c r="H889" s="26">
        <v>26</v>
      </c>
      <c r="I889" s="27" t="s">
        <v>22</v>
      </c>
      <c r="J889" s="28" t="s">
        <v>3106</v>
      </c>
      <c r="K889" s="29">
        <v>20</v>
      </c>
      <c r="L889" s="30">
        <v>78.89</v>
      </c>
      <c r="M889" s="31"/>
      <c r="N889" s="32">
        <v>1361</v>
      </c>
      <c r="O889" s="32">
        <v>0</v>
      </c>
    </row>
    <row r="890" spans="1:15" ht="34.5" customHeight="1" thickBot="1">
      <c r="A890" s="23" t="s">
        <v>3111</v>
      </c>
      <c r="B890" s="24" t="s">
        <v>22</v>
      </c>
      <c r="C890" s="25" t="str">
        <f>HYPERLINK("https://www.kts-pro.ru/images/tovar/C0320-74.jpg")</f>
        <v>https://www.kts-pro.ru/images/tovar/C0320-74.jpg</v>
      </c>
      <c r="D890" s="25" t="s">
        <v>3112</v>
      </c>
      <c r="E890" s="28" t="s">
        <v>3113</v>
      </c>
      <c r="F890" s="23" t="s">
        <v>3114</v>
      </c>
      <c r="G890" s="23" t="s">
        <v>23</v>
      </c>
      <c r="H890" s="26">
        <v>26</v>
      </c>
      <c r="I890" s="27" t="s">
        <v>22</v>
      </c>
      <c r="J890" s="28" t="s">
        <v>3106</v>
      </c>
      <c r="K890" s="29">
        <v>20</v>
      </c>
      <c r="L890" s="30">
        <v>78.89</v>
      </c>
      <c r="M890" s="31"/>
      <c r="N890" s="32">
        <v>1303</v>
      </c>
      <c r="O890" s="32">
        <v>0</v>
      </c>
    </row>
    <row r="891" spans="1:13" ht="34.5" customHeight="1">
      <c r="A891" s="18"/>
      <c r="B891" s="19"/>
      <c r="C891" s="20"/>
      <c r="D891" s="20" t="s">
        <v>3115</v>
      </c>
      <c r="E891" s="46" t="s">
        <v>3116</v>
      </c>
      <c r="F891" s="22"/>
      <c r="G891" s="22"/>
      <c r="H891" s="22"/>
      <c r="I891" s="22"/>
      <c r="J891" s="21"/>
      <c r="K891" s="22"/>
      <c r="L891" s="22"/>
      <c r="M891" s="22"/>
    </row>
    <row r="892" spans="1:15" ht="34.5" customHeight="1">
      <c r="A892" s="23" t="s">
        <v>3117</v>
      </c>
      <c r="B892" s="24" t="s">
        <v>22</v>
      </c>
      <c r="C892" s="25" t="str">
        <f>HYPERLINK("https://kts-pro.ru/images/tovar/C0379-124.jpg")</f>
        <v>https://kts-pro.ru/images/tovar/C0379-124.jpg</v>
      </c>
      <c r="D892" s="25" t="s">
        <v>3118</v>
      </c>
      <c r="E892" s="28" t="s">
        <v>3119</v>
      </c>
      <c r="F892" s="23" t="s">
        <v>3120</v>
      </c>
      <c r="G892" s="23" t="s">
        <v>23</v>
      </c>
      <c r="H892" s="26">
        <v>20</v>
      </c>
      <c r="I892" s="27" t="s">
        <v>22</v>
      </c>
      <c r="J892" s="28" t="s">
        <v>3121</v>
      </c>
      <c r="K892" s="29">
        <v>20</v>
      </c>
      <c r="L892" s="30">
        <v>141.75</v>
      </c>
      <c r="M892" s="31"/>
      <c r="N892" s="32">
        <v>2296</v>
      </c>
      <c r="O892" s="32">
        <v>0</v>
      </c>
    </row>
    <row r="893" spans="1:15" ht="34.5" customHeight="1">
      <c r="A893" s="23" t="s">
        <v>3122</v>
      </c>
      <c r="B893" s="24" t="s">
        <v>22</v>
      </c>
      <c r="C893" s="25" t="str">
        <f>HYPERLINK("https://kts-pro.ru/images/tovar/C0379-126.jpg")</f>
        <v>https://kts-pro.ru/images/tovar/C0379-126.jpg</v>
      </c>
      <c r="D893" s="25" t="s">
        <v>3123</v>
      </c>
      <c r="E893" s="28" t="s">
        <v>3124</v>
      </c>
      <c r="F893" s="23" t="s">
        <v>3125</v>
      </c>
      <c r="G893" s="23" t="s">
        <v>23</v>
      </c>
      <c r="H893" s="26">
        <v>20</v>
      </c>
      <c r="I893" s="27" t="s">
        <v>22</v>
      </c>
      <c r="J893" s="28" t="s">
        <v>3121</v>
      </c>
      <c r="K893" s="29">
        <v>20</v>
      </c>
      <c r="L893" s="30">
        <v>141.75</v>
      </c>
      <c r="M893" s="31"/>
      <c r="N893" s="32">
        <v>2248</v>
      </c>
      <c r="O893" s="32">
        <v>0</v>
      </c>
    </row>
    <row r="894" spans="1:15" ht="34.5" customHeight="1">
      <c r="A894" s="23" t="s">
        <v>3126</v>
      </c>
      <c r="B894" s="24" t="s">
        <v>22</v>
      </c>
      <c r="C894" s="25" t="str">
        <f>HYPERLINK("https://kts-pro.ru/images/tovar/C0379-121.jpg")</f>
        <v>https://kts-pro.ru/images/tovar/C0379-121.jpg</v>
      </c>
      <c r="D894" s="25" t="s">
        <v>3127</v>
      </c>
      <c r="E894" s="28" t="s">
        <v>3128</v>
      </c>
      <c r="F894" s="23" t="s">
        <v>3129</v>
      </c>
      <c r="G894" s="23" t="s">
        <v>23</v>
      </c>
      <c r="H894" s="26">
        <v>20</v>
      </c>
      <c r="I894" s="27" t="s">
        <v>22</v>
      </c>
      <c r="J894" s="28" t="s">
        <v>3121</v>
      </c>
      <c r="K894" s="29">
        <v>20</v>
      </c>
      <c r="L894" s="30">
        <v>141.75</v>
      </c>
      <c r="M894" s="31"/>
      <c r="N894" s="32">
        <v>2232</v>
      </c>
      <c r="O894" s="32">
        <v>0</v>
      </c>
    </row>
    <row r="895" spans="1:15" ht="34.5" customHeight="1">
      <c r="A895" s="23" t="s">
        <v>3130</v>
      </c>
      <c r="B895" s="24" t="s">
        <v>22</v>
      </c>
      <c r="C895" s="25" t="str">
        <f>HYPERLINK("https://kts-pro.ru/images/tovar/C0379-119.jpg")</f>
        <v>https://kts-pro.ru/images/tovar/C0379-119.jpg</v>
      </c>
      <c r="D895" s="25" t="s">
        <v>3131</v>
      </c>
      <c r="E895" s="28" t="s">
        <v>3132</v>
      </c>
      <c r="F895" s="23" t="s">
        <v>3133</v>
      </c>
      <c r="G895" s="23" t="s">
        <v>23</v>
      </c>
      <c r="H895" s="26">
        <v>20</v>
      </c>
      <c r="I895" s="27" t="s">
        <v>22</v>
      </c>
      <c r="J895" s="28" t="s">
        <v>3121</v>
      </c>
      <c r="K895" s="29">
        <v>20</v>
      </c>
      <c r="L895" s="30">
        <v>141.75</v>
      </c>
      <c r="M895" s="31"/>
      <c r="N895" s="32">
        <v>1851</v>
      </c>
      <c r="O895" s="32">
        <v>800</v>
      </c>
    </row>
    <row r="896" spans="1:15" ht="34.5" customHeight="1">
      <c r="A896" s="23" t="s">
        <v>3134</v>
      </c>
      <c r="B896" s="24" t="s">
        <v>22</v>
      </c>
      <c r="C896" s="25" t="str">
        <f>HYPERLINK("https://kts-pro.ru/images/tovar/C0379-122.jpg")</f>
        <v>https://kts-pro.ru/images/tovar/C0379-122.jpg</v>
      </c>
      <c r="D896" s="25" t="s">
        <v>3135</v>
      </c>
      <c r="E896" s="28" t="s">
        <v>3136</v>
      </c>
      <c r="F896" s="23" t="s">
        <v>3137</v>
      </c>
      <c r="G896" s="23" t="s">
        <v>23</v>
      </c>
      <c r="H896" s="26">
        <v>20</v>
      </c>
      <c r="I896" s="27" t="s">
        <v>22</v>
      </c>
      <c r="J896" s="28" t="s">
        <v>3121</v>
      </c>
      <c r="K896" s="29">
        <v>20</v>
      </c>
      <c r="L896" s="30">
        <v>141.75</v>
      </c>
      <c r="M896" s="31"/>
      <c r="N896" s="32">
        <v>2206</v>
      </c>
      <c r="O896" s="32">
        <v>0</v>
      </c>
    </row>
    <row r="897" spans="1:15" ht="34.5" customHeight="1">
      <c r="A897" s="23" t="s">
        <v>3138</v>
      </c>
      <c r="B897" s="24" t="s">
        <v>22</v>
      </c>
      <c r="C897" s="25" t="str">
        <f>HYPERLINK("https://kts-pro.ru/images/tovar/C0379-123.jpg")</f>
        <v>https://kts-pro.ru/images/tovar/C0379-123.jpg</v>
      </c>
      <c r="D897" s="25" t="s">
        <v>3139</v>
      </c>
      <c r="E897" s="28" t="s">
        <v>3140</v>
      </c>
      <c r="F897" s="23" t="s">
        <v>3141</v>
      </c>
      <c r="G897" s="23" t="s">
        <v>23</v>
      </c>
      <c r="H897" s="26">
        <v>20</v>
      </c>
      <c r="I897" s="27" t="s">
        <v>22</v>
      </c>
      <c r="J897" s="28" t="s">
        <v>3121</v>
      </c>
      <c r="K897" s="29">
        <v>20</v>
      </c>
      <c r="L897" s="30">
        <v>141.75</v>
      </c>
      <c r="M897" s="31"/>
      <c r="N897" s="32">
        <v>2213</v>
      </c>
      <c r="O897" s="32">
        <v>0</v>
      </c>
    </row>
    <row r="898" spans="1:15" ht="34.5" customHeight="1" thickBot="1">
      <c r="A898" s="23" t="s">
        <v>3142</v>
      </c>
      <c r="B898" s="24" t="s">
        <v>22</v>
      </c>
      <c r="C898" s="25" t="str">
        <f>HYPERLINK("https://kts-pro.ru/images/tovar/C0379-125.jpg")</f>
        <v>https://kts-pro.ru/images/tovar/C0379-125.jpg</v>
      </c>
      <c r="D898" s="25" t="s">
        <v>3143</v>
      </c>
      <c r="E898" s="28" t="s">
        <v>3144</v>
      </c>
      <c r="F898" s="23" t="s">
        <v>3145</v>
      </c>
      <c r="G898" s="23" t="s">
        <v>23</v>
      </c>
      <c r="H898" s="26">
        <v>20</v>
      </c>
      <c r="I898" s="27" t="s">
        <v>22</v>
      </c>
      <c r="J898" s="28" t="s">
        <v>3121</v>
      </c>
      <c r="K898" s="29">
        <v>20</v>
      </c>
      <c r="L898" s="30">
        <v>141.75</v>
      </c>
      <c r="M898" s="31"/>
      <c r="N898" s="32">
        <v>2097</v>
      </c>
      <c r="O898" s="32">
        <v>0</v>
      </c>
    </row>
    <row r="899" spans="1:13" ht="34.5" customHeight="1">
      <c r="A899" s="18"/>
      <c r="B899" s="19"/>
      <c r="C899" s="20"/>
      <c r="D899" s="20" t="s">
        <v>3146</v>
      </c>
      <c r="E899" s="46" t="s">
        <v>3147</v>
      </c>
      <c r="F899" s="22"/>
      <c r="G899" s="22"/>
      <c r="H899" s="22"/>
      <c r="I899" s="22"/>
      <c r="J899" s="21"/>
      <c r="K899" s="22"/>
      <c r="L899" s="22"/>
      <c r="M899" s="22"/>
    </row>
    <row r="900" spans="1:15" ht="34.5" customHeight="1">
      <c r="A900" s="23" t="s">
        <v>3148</v>
      </c>
      <c r="B900" s="24" t="s">
        <v>22</v>
      </c>
      <c r="C900" s="25" t="str">
        <f>HYPERLINK("https://kts-pro.ru/images/tovar/C0592-113.jpg")</f>
        <v>https://kts-pro.ru/images/tovar/C0592-113.jpg</v>
      </c>
      <c r="D900" s="25" t="s">
        <v>3149</v>
      </c>
      <c r="E900" s="28" t="s">
        <v>3150</v>
      </c>
      <c r="F900" s="23" t="s">
        <v>3151</v>
      </c>
      <c r="G900" s="23" t="s">
        <v>23</v>
      </c>
      <c r="H900" s="26">
        <v>48</v>
      </c>
      <c r="I900" s="27" t="s">
        <v>22</v>
      </c>
      <c r="J900" s="28" t="s">
        <v>3152</v>
      </c>
      <c r="K900" s="29">
        <v>20</v>
      </c>
      <c r="L900" s="30">
        <v>95.75</v>
      </c>
      <c r="M900" s="31"/>
      <c r="N900" s="32">
        <v>2178</v>
      </c>
      <c r="O900" s="32">
        <v>0</v>
      </c>
    </row>
    <row r="901" spans="1:15" ht="34.5" customHeight="1">
      <c r="A901" s="33" t="s">
        <v>3153</v>
      </c>
      <c r="B901" s="34" t="s">
        <v>454</v>
      </c>
      <c r="C901" s="35" t="str">
        <f>HYPERLINK("https://kts-pro.ru/images/tovar/C0592-108.jpg")</f>
        <v>https://kts-pro.ru/images/tovar/C0592-108.jpg</v>
      </c>
      <c r="D901" s="35" t="s">
        <v>3154</v>
      </c>
      <c r="E901" s="38" t="s">
        <v>3155</v>
      </c>
      <c r="F901" s="33" t="s">
        <v>3156</v>
      </c>
      <c r="G901" s="33" t="s">
        <v>23</v>
      </c>
      <c r="H901" s="36">
        <v>48</v>
      </c>
      <c r="I901" s="37" t="s">
        <v>22</v>
      </c>
      <c r="J901" s="38" t="s">
        <v>3152</v>
      </c>
      <c r="K901" s="39">
        <v>20</v>
      </c>
      <c r="L901" s="40">
        <v>95.75</v>
      </c>
      <c r="M901" s="31"/>
      <c r="N901" s="41">
        <v>1891</v>
      </c>
      <c r="O901" s="41">
        <v>0</v>
      </c>
    </row>
    <row r="902" spans="1:15" ht="34.5" customHeight="1">
      <c r="A902" s="23" t="s">
        <v>3157</v>
      </c>
      <c r="B902" s="24" t="s">
        <v>22</v>
      </c>
      <c r="C902" s="25" t="str">
        <f>HYPERLINK("https://kts-pro.ru/images/tovar/C0592-109.jpg")</f>
        <v>https://kts-pro.ru/images/tovar/C0592-109.jpg</v>
      </c>
      <c r="D902" s="25" t="s">
        <v>3158</v>
      </c>
      <c r="E902" s="28" t="s">
        <v>3159</v>
      </c>
      <c r="F902" s="23" t="s">
        <v>3160</v>
      </c>
      <c r="G902" s="23" t="s">
        <v>23</v>
      </c>
      <c r="H902" s="26">
        <v>48</v>
      </c>
      <c r="I902" s="27" t="s">
        <v>22</v>
      </c>
      <c r="J902" s="28" t="s">
        <v>3152</v>
      </c>
      <c r="K902" s="29">
        <v>20</v>
      </c>
      <c r="L902" s="30">
        <v>95.75</v>
      </c>
      <c r="M902" s="31"/>
      <c r="N902" s="32">
        <v>2167</v>
      </c>
      <c r="O902" s="32">
        <v>1</v>
      </c>
    </row>
    <row r="903" spans="1:15" ht="34.5" customHeight="1">
      <c r="A903" s="23" t="s">
        <v>3161</v>
      </c>
      <c r="B903" s="24" t="s">
        <v>22</v>
      </c>
      <c r="C903" s="25" t="str">
        <f>HYPERLINK("https://kts-pro.ru/images/tovar/C0592-114.jpg")</f>
        <v>https://kts-pro.ru/images/tovar/C0592-114.jpg</v>
      </c>
      <c r="D903" s="25" t="s">
        <v>3162</v>
      </c>
      <c r="E903" s="28" t="s">
        <v>3163</v>
      </c>
      <c r="F903" s="23" t="s">
        <v>3164</v>
      </c>
      <c r="G903" s="23" t="s">
        <v>23</v>
      </c>
      <c r="H903" s="26">
        <v>48</v>
      </c>
      <c r="I903" s="27" t="s">
        <v>22</v>
      </c>
      <c r="J903" s="28" t="s">
        <v>3152</v>
      </c>
      <c r="K903" s="29">
        <v>20</v>
      </c>
      <c r="L903" s="30">
        <v>95.75</v>
      </c>
      <c r="M903" s="31"/>
      <c r="N903" s="32">
        <v>2350</v>
      </c>
      <c r="O903" s="32">
        <v>0</v>
      </c>
    </row>
    <row r="904" spans="1:15" ht="34.5" customHeight="1">
      <c r="A904" s="33" t="s">
        <v>3165</v>
      </c>
      <c r="B904" s="34" t="s">
        <v>454</v>
      </c>
      <c r="C904" s="35" t="str">
        <f>HYPERLINK("https://kts-pro.ru/images/tovar/C0592-112.jpg")</f>
        <v>https://kts-pro.ru/images/tovar/C0592-112.jpg</v>
      </c>
      <c r="D904" s="35" t="s">
        <v>3166</v>
      </c>
      <c r="E904" s="38" t="s">
        <v>3167</v>
      </c>
      <c r="F904" s="33" t="s">
        <v>3168</v>
      </c>
      <c r="G904" s="33" t="s">
        <v>23</v>
      </c>
      <c r="H904" s="36">
        <v>48</v>
      </c>
      <c r="I904" s="37" t="s">
        <v>22</v>
      </c>
      <c r="J904" s="38" t="s">
        <v>3152</v>
      </c>
      <c r="K904" s="39">
        <v>20</v>
      </c>
      <c r="L904" s="40">
        <v>95.75</v>
      </c>
      <c r="M904" s="31"/>
      <c r="N904" s="41">
        <v>2283</v>
      </c>
      <c r="O904" s="41">
        <v>0</v>
      </c>
    </row>
    <row r="905" spans="1:15" ht="34.5" customHeight="1">
      <c r="A905" s="23" t="s">
        <v>3169</v>
      </c>
      <c r="B905" s="24" t="s">
        <v>22</v>
      </c>
      <c r="C905" s="25" t="str">
        <f>HYPERLINK("https://kts-pro.ru/images/tovar/C0592-115.jpg")</f>
        <v>https://kts-pro.ru/images/tovar/C0592-115.jpg</v>
      </c>
      <c r="D905" s="25" t="s">
        <v>3170</v>
      </c>
      <c r="E905" s="28" t="s">
        <v>3171</v>
      </c>
      <c r="F905" s="23" t="s">
        <v>3172</v>
      </c>
      <c r="G905" s="23" t="s">
        <v>23</v>
      </c>
      <c r="H905" s="26">
        <v>48</v>
      </c>
      <c r="I905" s="27" t="s">
        <v>22</v>
      </c>
      <c r="J905" s="28" t="s">
        <v>3152</v>
      </c>
      <c r="K905" s="29">
        <v>20</v>
      </c>
      <c r="L905" s="30">
        <v>95.75</v>
      </c>
      <c r="M905" s="31"/>
      <c r="N905" s="32">
        <v>2267</v>
      </c>
      <c r="O905" s="32">
        <v>0</v>
      </c>
    </row>
    <row r="906" spans="1:15" ht="34.5" customHeight="1">
      <c r="A906" s="23" t="s">
        <v>3173</v>
      </c>
      <c r="B906" s="24" t="s">
        <v>22</v>
      </c>
      <c r="C906" s="25" t="str">
        <f>HYPERLINK("https://kts-pro.ru/images/tovar/C0592-111.jpg")</f>
        <v>https://kts-pro.ru/images/tovar/C0592-111.jpg</v>
      </c>
      <c r="D906" s="25" t="s">
        <v>3174</v>
      </c>
      <c r="E906" s="28" t="s">
        <v>3175</v>
      </c>
      <c r="F906" s="23" t="s">
        <v>3176</v>
      </c>
      <c r="G906" s="23" t="s">
        <v>23</v>
      </c>
      <c r="H906" s="26">
        <v>48</v>
      </c>
      <c r="I906" s="27" t="s">
        <v>22</v>
      </c>
      <c r="J906" s="28" t="s">
        <v>3152</v>
      </c>
      <c r="K906" s="29">
        <v>20</v>
      </c>
      <c r="L906" s="30">
        <v>95.75</v>
      </c>
      <c r="M906" s="31"/>
      <c r="N906" s="32">
        <v>2174</v>
      </c>
      <c r="O906" s="32">
        <v>0</v>
      </c>
    </row>
    <row r="907" spans="1:15" ht="34.5" customHeight="1" thickBot="1">
      <c r="A907" s="23" t="s">
        <v>3177</v>
      </c>
      <c r="B907" s="24" t="s">
        <v>22</v>
      </c>
      <c r="C907" s="25" t="str">
        <f>HYPERLINK("https://kts-pro.ru/images/tovar/C0592-110.jpg")</f>
        <v>https://kts-pro.ru/images/tovar/C0592-110.jpg</v>
      </c>
      <c r="D907" s="25" t="s">
        <v>3178</v>
      </c>
      <c r="E907" s="28" t="s">
        <v>3179</v>
      </c>
      <c r="F907" s="23" t="s">
        <v>3180</v>
      </c>
      <c r="G907" s="23" t="s">
        <v>23</v>
      </c>
      <c r="H907" s="26">
        <v>48</v>
      </c>
      <c r="I907" s="27" t="s">
        <v>22</v>
      </c>
      <c r="J907" s="28" t="s">
        <v>3152</v>
      </c>
      <c r="K907" s="29">
        <v>20</v>
      </c>
      <c r="L907" s="30">
        <v>95.75</v>
      </c>
      <c r="M907" s="31"/>
      <c r="N907" s="32">
        <v>2037</v>
      </c>
      <c r="O907" s="32">
        <v>0</v>
      </c>
    </row>
    <row r="908" spans="1:13" ht="34.5" customHeight="1">
      <c r="A908" s="18"/>
      <c r="B908" s="19"/>
      <c r="C908" s="20"/>
      <c r="D908" s="20" t="s">
        <v>3181</v>
      </c>
      <c r="E908" s="46" t="s">
        <v>3182</v>
      </c>
      <c r="F908" s="22"/>
      <c r="G908" s="22"/>
      <c r="H908" s="22"/>
      <c r="I908" s="22"/>
      <c r="J908" s="21"/>
      <c r="K908" s="22"/>
      <c r="L908" s="22"/>
      <c r="M908" s="22"/>
    </row>
    <row r="909" spans="1:15" ht="34.5" customHeight="1">
      <c r="A909" s="23" t="s">
        <v>3183</v>
      </c>
      <c r="B909" s="24" t="s">
        <v>22</v>
      </c>
      <c r="C909" s="25" t="str">
        <f>HYPERLINK("https://www.kts-pro.ru/images/tovar/C0598-70.jpg")</f>
        <v>https://www.kts-pro.ru/images/tovar/C0598-70.jpg</v>
      </c>
      <c r="D909" s="25" t="s">
        <v>3184</v>
      </c>
      <c r="E909" s="28" t="s">
        <v>3185</v>
      </c>
      <c r="F909" s="23" t="s">
        <v>3186</v>
      </c>
      <c r="G909" s="23" t="s">
        <v>23</v>
      </c>
      <c r="H909" s="26">
        <v>30</v>
      </c>
      <c r="I909" s="27" t="s">
        <v>22</v>
      </c>
      <c r="J909" s="28" t="s">
        <v>3187</v>
      </c>
      <c r="K909" s="29">
        <v>20</v>
      </c>
      <c r="L909" s="30">
        <v>160.3</v>
      </c>
      <c r="M909" s="31"/>
      <c r="N909" s="32">
        <v>1228</v>
      </c>
      <c r="O909" s="32">
        <v>0</v>
      </c>
    </row>
    <row r="910" spans="1:15" ht="34.5" customHeight="1">
      <c r="A910" s="23" t="s">
        <v>3188</v>
      </c>
      <c r="B910" s="24" t="s">
        <v>22</v>
      </c>
      <c r="C910" s="25" t="str">
        <f>HYPERLINK("https://www.kts-pro.ru/images/tovar/C0598-72.jpg")</f>
        <v>https://www.kts-pro.ru/images/tovar/C0598-72.jpg</v>
      </c>
      <c r="D910" s="25" t="s">
        <v>3189</v>
      </c>
      <c r="E910" s="28" t="s">
        <v>3190</v>
      </c>
      <c r="F910" s="23" t="s">
        <v>3191</v>
      </c>
      <c r="G910" s="23" t="s">
        <v>23</v>
      </c>
      <c r="H910" s="26">
        <v>30</v>
      </c>
      <c r="I910" s="27" t="s">
        <v>22</v>
      </c>
      <c r="J910" s="28" t="s">
        <v>3187</v>
      </c>
      <c r="K910" s="29">
        <v>20</v>
      </c>
      <c r="L910" s="30">
        <v>160.3</v>
      </c>
      <c r="M910" s="31"/>
      <c r="N910" s="32">
        <v>1184</v>
      </c>
      <c r="O910" s="32">
        <v>0</v>
      </c>
    </row>
    <row r="911" spans="1:15" ht="34.5" customHeight="1">
      <c r="A911" s="23" t="s">
        <v>3192</v>
      </c>
      <c r="B911" s="24" t="s">
        <v>22</v>
      </c>
      <c r="C911" s="25" t="str">
        <f>HYPERLINK("https://www.kts-pro.ru/images/tovar/C0598-69.jpg")</f>
        <v>https://www.kts-pro.ru/images/tovar/C0598-69.jpg</v>
      </c>
      <c r="D911" s="25" t="s">
        <v>3193</v>
      </c>
      <c r="E911" s="28" t="s">
        <v>3194</v>
      </c>
      <c r="F911" s="23" t="s">
        <v>3195</v>
      </c>
      <c r="G911" s="23" t="s">
        <v>23</v>
      </c>
      <c r="H911" s="26">
        <v>30</v>
      </c>
      <c r="I911" s="27" t="s">
        <v>22</v>
      </c>
      <c r="J911" s="28" t="s">
        <v>3187</v>
      </c>
      <c r="K911" s="29">
        <v>20</v>
      </c>
      <c r="L911" s="30">
        <v>160.3</v>
      </c>
      <c r="M911" s="31"/>
      <c r="N911" s="32">
        <v>1060</v>
      </c>
      <c r="O911" s="32">
        <v>1</v>
      </c>
    </row>
    <row r="912" spans="1:15" ht="34.5" customHeight="1">
      <c r="A912" s="23" t="s">
        <v>3196</v>
      </c>
      <c r="B912" s="24" t="s">
        <v>22</v>
      </c>
      <c r="C912" s="25" t="str">
        <f>HYPERLINK("https://www.kts-pro.ru/images/tovar/C0598-73.jpg")</f>
        <v>https://www.kts-pro.ru/images/tovar/C0598-73.jpg</v>
      </c>
      <c r="D912" s="25" t="s">
        <v>3197</v>
      </c>
      <c r="E912" s="28" t="s">
        <v>3198</v>
      </c>
      <c r="F912" s="23" t="s">
        <v>3199</v>
      </c>
      <c r="G912" s="23" t="s">
        <v>23</v>
      </c>
      <c r="H912" s="26">
        <v>30</v>
      </c>
      <c r="I912" s="27" t="s">
        <v>22</v>
      </c>
      <c r="J912" s="28" t="s">
        <v>3187</v>
      </c>
      <c r="K912" s="29">
        <v>20</v>
      </c>
      <c r="L912" s="30">
        <v>160.3</v>
      </c>
      <c r="M912" s="31"/>
      <c r="N912" s="32">
        <v>1110</v>
      </c>
      <c r="O912" s="32">
        <v>0</v>
      </c>
    </row>
    <row r="913" spans="1:15" ht="34.5" customHeight="1">
      <c r="A913" s="23" t="s">
        <v>3200</v>
      </c>
      <c r="B913" s="24" t="s">
        <v>22</v>
      </c>
      <c r="C913" s="25" t="str">
        <f>HYPERLINK("https://www.kts-pro.ru/images/tovar/C0598-71.jpg")</f>
        <v>https://www.kts-pro.ru/images/tovar/C0598-71.jpg</v>
      </c>
      <c r="D913" s="25" t="s">
        <v>3201</v>
      </c>
      <c r="E913" s="28" t="s">
        <v>3202</v>
      </c>
      <c r="F913" s="23" t="s">
        <v>3203</v>
      </c>
      <c r="G913" s="23" t="s">
        <v>23</v>
      </c>
      <c r="H913" s="26">
        <v>30</v>
      </c>
      <c r="I913" s="27" t="s">
        <v>22</v>
      </c>
      <c r="J913" s="28" t="s">
        <v>3187</v>
      </c>
      <c r="K913" s="29">
        <v>20</v>
      </c>
      <c r="L913" s="30">
        <v>160.3</v>
      </c>
      <c r="M913" s="31"/>
      <c r="N913" s="32">
        <v>1126</v>
      </c>
      <c r="O913" s="32">
        <v>0</v>
      </c>
    </row>
    <row r="914" spans="1:15" ht="34.5" customHeight="1">
      <c r="A914" s="23" t="s">
        <v>3204</v>
      </c>
      <c r="B914" s="24" t="s">
        <v>22</v>
      </c>
      <c r="C914" s="25" t="str">
        <f>HYPERLINK("https://www.kts-pro.ru/images/tovar/C0598-75.jpg")</f>
        <v>https://www.kts-pro.ru/images/tovar/C0598-75.jpg</v>
      </c>
      <c r="D914" s="25" t="s">
        <v>3205</v>
      </c>
      <c r="E914" s="28" t="s">
        <v>3206</v>
      </c>
      <c r="F914" s="23" t="s">
        <v>3207</v>
      </c>
      <c r="G914" s="23" t="s">
        <v>23</v>
      </c>
      <c r="H914" s="26">
        <v>30</v>
      </c>
      <c r="I914" s="27" t="s">
        <v>22</v>
      </c>
      <c r="J914" s="28" t="s">
        <v>3187</v>
      </c>
      <c r="K914" s="29">
        <v>20</v>
      </c>
      <c r="L914" s="30">
        <v>160.3</v>
      </c>
      <c r="M914" s="31"/>
      <c r="N914" s="32">
        <v>1063</v>
      </c>
      <c r="O914" s="32">
        <v>0</v>
      </c>
    </row>
    <row r="915" spans="1:15" ht="34.5" customHeight="1" thickBot="1">
      <c r="A915" s="33" t="s">
        <v>3208</v>
      </c>
      <c r="B915" s="34" t="s">
        <v>454</v>
      </c>
      <c r="C915" s="35" t="str">
        <f>HYPERLINK("https://www.kts-pro.ru/images/tovar/C0598-76.jpg")</f>
        <v>https://www.kts-pro.ru/images/tovar/C0598-76.jpg</v>
      </c>
      <c r="D915" s="35" t="s">
        <v>3209</v>
      </c>
      <c r="E915" s="38" t="s">
        <v>3210</v>
      </c>
      <c r="F915" s="33" t="s">
        <v>3211</v>
      </c>
      <c r="G915" s="33" t="s">
        <v>23</v>
      </c>
      <c r="H915" s="36">
        <v>30</v>
      </c>
      <c r="I915" s="37" t="s">
        <v>22</v>
      </c>
      <c r="J915" s="38" t="s">
        <v>3187</v>
      </c>
      <c r="K915" s="39">
        <v>20</v>
      </c>
      <c r="L915" s="40">
        <v>160.3</v>
      </c>
      <c r="M915" s="31"/>
      <c r="N915" s="41">
        <v>1207</v>
      </c>
      <c r="O915" s="41">
        <v>0</v>
      </c>
    </row>
    <row r="916" spans="1:13" ht="34.5" customHeight="1">
      <c r="A916" s="18"/>
      <c r="B916" s="19"/>
      <c r="C916" s="20"/>
      <c r="D916" s="20" t="s">
        <v>3212</v>
      </c>
      <c r="E916" s="46" t="s">
        <v>3213</v>
      </c>
      <c r="F916" s="22"/>
      <c r="G916" s="22"/>
      <c r="H916" s="22"/>
      <c r="I916" s="22"/>
      <c r="J916" s="21"/>
      <c r="K916" s="22"/>
      <c r="L916" s="22"/>
      <c r="M916" s="22"/>
    </row>
    <row r="917" spans="1:15" ht="34.5" customHeight="1">
      <c r="A917" s="33" t="s">
        <v>3214</v>
      </c>
      <c r="B917" s="34" t="s">
        <v>454</v>
      </c>
      <c r="C917" s="35" t="str">
        <f>HYPERLINK("https://kts-pro.ru/images/tovar/C1056-84.jpg")</f>
        <v>https://kts-pro.ru/images/tovar/C1056-84.jpg</v>
      </c>
      <c r="D917" s="35" t="s">
        <v>3215</v>
      </c>
      <c r="E917" s="38" t="s">
        <v>3216</v>
      </c>
      <c r="F917" s="33" t="s">
        <v>3217</v>
      </c>
      <c r="G917" s="33" t="s">
        <v>23</v>
      </c>
      <c r="H917" s="36">
        <v>20</v>
      </c>
      <c r="I917" s="37" t="s">
        <v>22</v>
      </c>
      <c r="J917" s="38" t="s">
        <v>3218</v>
      </c>
      <c r="K917" s="39">
        <v>20</v>
      </c>
      <c r="L917" s="40">
        <v>149.5</v>
      </c>
      <c r="M917" s="31"/>
      <c r="N917" s="41">
        <v>2359</v>
      </c>
      <c r="O917" s="41">
        <v>0</v>
      </c>
    </row>
    <row r="918" spans="1:15" ht="34.5" customHeight="1">
      <c r="A918" s="33" t="s">
        <v>3219</v>
      </c>
      <c r="B918" s="34" t="s">
        <v>454</v>
      </c>
      <c r="C918" s="35" t="str">
        <f>HYPERLINK("https://kts-pro.ru/images/tovar/C1056-90.jpg")</f>
        <v>https://kts-pro.ru/images/tovar/C1056-90.jpg</v>
      </c>
      <c r="D918" s="35" t="s">
        <v>3220</v>
      </c>
      <c r="E918" s="38" t="s">
        <v>3221</v>
      </c>
      <c r="F918" s="33" t="s">
        <v>3222</v>
      </c>
      <c r="G918" s="33" t="s">
        <v>23</v>
      </c>
      <c r="H918" s="36">
        <v>20</v>
      </c>
      <c r="I918" s="37" t="s">
        <v>22</v>
      </c>
      <c r="J918" s="38" t="s">
        <v>3218</v>
      </c>
      <c r="K918" s="39">
        <v>20</v>
      </c>
      <c r="L918" s="40">
        <v>149.5</v>
      </c>
      <c r="M918" s="31"/>
      <c r="N918" s="41">
        <v>2459</v>
      </c>
      <c r="O918" s="41">
        <v>0</v>
      </c>
    </row>
    <row r="919" spans="1:15" ht="34.5" customHeight="1">
      <c r="A919" s="33" t="s">
        <v>3223</v>
      </c>
      <c r="B919" s="34" t="s">
        <v>454</v>
      </c>
      <c r="C919" s="35" t="str">
        <f>HYPERLINK("https://kts-pro.ru/images/tovar/C1056-89.jpg")</f>
        <v>https://kts-pro.ru/images/tovar/C1056-89.jpg</v>
      </c>
      <c r="D919" s="35" t="s">
        <v>3224</v>
      </c>
      <c r="E919" s="38" t="s">
        <v>3225</v>
      </c>
      <c r="F919" s="33" t="s">
        <v>3226</v>
      </c>
      <c r="G919" s="33" t="s">
        <v>23</v>
      </c>
      <c r="H919" s="36">
        <v>20</v>
      </c>
      <c r="I919" s="37" t="s">
        <v>22</v>
      </c>
      <c r="J919" s="38" t="s">
        <v>3218</v>
      </c>
      <c r="K919" s="39">
        <v>20</v>
      </c>
      <c r="L919" s="40">
        <v>149.5</v>
      </c>
      <c r="M919" s="31"/>
      <c r="N919" s="41">
        <v>2378</v>
      </c>
      <c r="O919" s="41">
        <v>1</v>
      </c>
    </row>
    <row r="920" spans="1:15" ht="34.5" customHeight="1">
      <c r="A920" s="33" t="s">
        <v>3227</v>
      </c>
      <c r="B920" s="34" t="s">
        <v>454</v>
      </c>
      <c r="C920" s="35" t="str">
        <f>HYPERLINK("https://kts-pro.ru/images/tovar/C1056-87.jpg")</f>
        <v>https://kts-pro.ru/images/tovar/C1056-87.jpg</v>
      </c>
      <c r="D920" s="35" t="s">
        <v>3228</v>
      </c>
      <c r="E920" s="38" t="s">
        <v>3229</v>
      </c>
      <c r="F920" s="33" t="s">
        <v>3230</v>
      </c>
      <c r="G920" s="33" t="s">
        <v>23</v>
      </c>
      <c r="H920" s="36">
        <v>20</v>
      </c>
      <c r="I920" s="37" t="s">
        <v>22</v>
      </c>
      <c r="J920" s="38" t="s">
        <v>3218</v>
      </c>
      <c r="K920" s="39">
        <v>20</v>
      </c>
      <c r="L920" s="40">
        <v>149.5</v>
      </c>
      <c r="M920" s="31"/>
      <c r="N920" s="41">
        <v>2459</v>
      </c>
      <c r="O920" s="41">
        <v>0</v>
      </c>
    </row>
    <row r="921" spans="1:15" ht="34.5" customHeight="1">
      <c r="A921" s="33" t="s">
        <v>3231</v>
      </c>
      <c r="B921" s="34" t="s">
        <v>454</v>
      </c>
      <c r="C921" s="35" t="str">
        <f>HYPERLINK("https://kts-pro.ru/images/tovar/C1056-86.jpg")</f>
        <v>https://kts-pro.ru/images/tovar/C1056-86.jpg</v>
      </c>
      <c r="D921" s="35" t="s">
        <v>3232</v>
      </c>
      <c r="E921" s="38" t="s">
        <v>3233</v>
      </c>
      <c r="F921" s="33" t="s">
        <v>3234</v>
      </c>
      <c r="G921" s="33" t="s">
        <v>23</v>
      </c>
      <c r="H921" s="36">
        <v>20</v>
      </c>
      <c r="I921" s="37" t="s">
        <v>22</v>
      </c>
      <c r="J921" s="38" t="s">
        <v>3218</v>
      </c>
      <c r="K921" s="39">
        <v>20</v>
      </c>
      <c r="L921" s="40">
        <v>149.5</v>
      </c>
      <c r="M921" s="31"/>
      <c r="N921" s="41">
        <v>2379</v>
      </c>
      <c r="O921" s="41">
        <v>0</v>
      </c>
    </row>
    <row r="922" spans="1:15" ht="34.5" customHeight="1">
      <c r="A922" s="33" t="s">
        <v>3235</v>
      </c>
      <c r="B922" s="34" t="s">
        <v>454</v>
      </c>
      <c r="C922" s="35" t="str">
        <f>HYPERLINK("https://kts-pro.ru/images/tovar/C1056-85.jpg")</f>
        <v>https://kts-pro.ru/images/tovar/C1056-85.jpg</v>
      </c>
      <c r="D922" s="35" t="s">
        <v>3236</v>
      </c>
      <c r="E922" s="38" t="s">
        <v>3237</v>
      </c>
      <c r="F922" s="33" t="s">
        <v>3238</v>
      </c>
      <c r="G922" s="33" t="s">
        <v>23</v>
      </c>
      <c r="H922" s="36">
        <v>20</v>
      </c>
      <c r="I922" s="37" t="s">
        <v>22</v>
      </c>
      <c r="J922" s="38" t="s">
        <v>3218</v>
      </c>
      <c r="K922" s="39">
        <v>20</v>
      </c>
      <c r="L922" s="40">
        <v>149.5</v>
      </c>
      <c r="M922" s="31"/>
      <c r="N922" s="41">
        <v>2379</v>
      </c>
      <c r="O922" s="41">
        <v>0</v>
      </c>
    </row>
    <row r="923" spans="1:15" ht="34.5" customHeight="1">
      <c r="A923" s="33" t="s">
        <v>3240</v>
      </c>
      <c r="B923" s="34" t="s">
        <v>454</v>
      </c>
      <c r="C923" s="35" t="str">
        <f>HYPERLINK("https://kts-pro.ru/images/tovar/C1056-91.jpg")</f>
        <v>https://kts-pro.ru/images/tovar/C1056-91.jpg</v>
      </c>
      <c r="D923" s="35" t="s">
        <v>3241</v>
      </c>
      <c r="E923" s="38" t="s">
        <v>3239</v>
      </c>
      <c r="F923" s="33" t="s">
        <v>3242</v>
      </c>
      <c r="G923" s="33" t="s">
        <v>23</v>
      </c>
      <c r="H923" s="36">
        <v>20</v>
      </c>
      <c r="I923" s="37" t="s">
        <v>22</v>
      </c>
      <c r="J923" s="38" t="s">
        <v>3218</v>
      </c>
      <c r="K923" s="39">
        <v>20</v>
      </c>
      <c r="L923" s="40">
        <v>149.5</v>
      </c>
      <c r="M923" s="31"/>
      <c r="N923" s="41">
        <v>2442</v>
      </c>
      <c r="O923" s="41">
        <v>0</v>
      </c>
    </row>
    <row r="924" spans="1:15" ht="34.5" customHeight="1">
      <c r="A924" s="23" t="s">
        <v>3243</v>
      </c>
      <c r="B924" s="24" t="s">
        <v>22</v>
      </c>
      <c r="C924" s="25" t="str">
        <f>HYPERLINK("https://kts-pro.ru/images/tovar/C1056-78.jpg")</f>
        <v>https://kts-pro.ru/images/tovar/C1056-78.jpg</v>
      </c>
      <c r="D924" s="25" t="s">
        <v>3244</v>
      </c>
      <c r="E924" s="28" t="s">
        <v>3245</v>
      </c>
      <c r="F924" s="23" t="s">
        <v>3246</v>
      </c>
      <c r="G924" s="23" t="s">
        <v>23</v>
      </c>
      <c r="H924" s="26">
        <v>20</v>
      </c>
      <c r="I924" s="27" t="s">
        <v>22</v>
      </c>
      <c r="J924" s="28" t="s">
        <v>3218</v>
      </c>
      <c r="K924" s="29">
        <v>20</v>
      </c>
      <c r="L924" s="30">
        <v>103.94</v>
      </c>
      <c r="M924" s="31"/>
      <c r="N924" s="32">
        <v>403</v>
      </c>
      <c r="O924" s="32">
        <v>100</v>
      </c>
    </row>
    <row r="925" spans="1:15" ht="34.5" customHeight="1">
      <c r="A925" s="33" t="s">
        <v>3247</v>
      </c>
      <c r="B925" s="34" t="s">
        <v>454</v>
      </c>
      <c r="C925" s="35" t="str">
        <f>HYPERLINK("https://kts-pro.ru/images/tovar/C1056-88.jpg")</f>
        <v>https://kts-pro.ru/images/tovar/C1056-88.jpg</v>
      </c>
      <c r="D925" s="35" t="s">
        <v>3248</v>
      </c>
      <c r="E925" s="38" t="s">
        <v>3249</v>
      </c>
      <c r="F925" s="33" t="s">
        <v>3250</v>
      </c>
      <c r="G925" s="33" t="s">
        <v>23</v>
      </c>
      <c r="H925" s="36">
        <v>20</v>
      </c>
      <c r="I925" s="37" t="s">
        <v>22</v>
      </c>
      <c r="J925" s="38" t="s">
        <v>3218</v>
      </c>
      <c r="K925" s="39">
        <v>20</v>
      </c>
      <c r="L925" s="40">
        <v>149.5</v>
      </c>
      <c r="M925" s="31"/>
      <c r="N925" s="41">
        <v>2399</v>
      </c>
      <c r="O925" s="41">
        <v>0</v>
      </c>
    </row>
    <row r="926" spans="1:15" ht="34.5" customHeight="1" thickBot="1">
      <c r="A926" s="23" t="s">
        <v>3251</v>
      </c>
      <c r="B926" s="24" t="s">
        <v>22</v>
      </c>
      <c r="C926" s="25" t="str">
        <f>HYPERLINK("https://kts-pro.ru/images/tovar/C1056-80.jpg")</f>
        <v>https://kts-pro.ru/images/tovar/C1056-80.jpg</v>
      </c>
      <c r="D926" s="25" t="s">
        <v>3252</v>
      </c>
      <c r="E926" s="28" t="s">
        <v>3253</v>
      </c>
      <c r="F926" s="23" t="s">
        <v>3254</v>
      </c>
      <c r="G926" s="23" t="s">
        <v>23</v>
      </c>
      <c r="H926" s="26">
        <v>20</v>
      </c>
      <c r="I926" s="27" t="s">
        <v>22</v>
      </c>
      <c r="J926" s="28" t="s">
        <v>3218</v>
      </c>
      <c r="K926" s="29">
        <v>20</v>
      </c>
      <c r="L926" s="30">
        <v>103.94</v>
      </c>
      <c r="M926" s="31"/>
      <c r="N926" s="32">
        <v>751</v>
      </c>
      <c r="O926" s="32">
        <v>480</v>
      </c>
    </row>
    <row r="927" spans="1:13" ht="34.5" customHeight="1">
      <c r="A927" s="18"/>
      <c r="B927" s="19"/>
      <c r="C927" s="20"/>
      <c r="D927" s="20" t="s">
        <v>3255</v>
      </c>
      <c r="E927" s="46" t="s">
        <v>3256</v>
      </c>
      <c r="F927" s="22"/>
      <c r="G927" s="22"/>
      <c r="H927" s="22"/>
      <c r="I927" s="22"/>
      <c r="J927" s="21"/>
      <c r="K927" s="22"/>
      <c r="L927" s="22"/>
      <c r="M927" s="22"/>
    </row>
    <row r="928" spans="1:15" ht="34.5" customHeight="1">
      <c r="A928" s="23" t="s">
        <v>3257</v>
      </c>
      <c r="B928" s="24" t="s">
        <v>22</v>
      </c>
      <c r="C928" s="25" t="str">
        <f>HYPERLINK("https://www.kts-pro.ru/images/tovar/C1226-49.jpg")</f>
        <v>https://www.kts-pro.ru/images/tovar/C1226-49.jpg</v>
      </c>
      <c r="D928" s="25" t="s">
        <v>3258</v>
      </c>
      <c r="E928" s="28" t="s">
        <v>3259</v>
      </c>
      <c r="F928" s="23" t="s">
        <v>3260</v>
      </c>
      <c r="G928" s="23" t="s">
        <v>23</v>
      </c>
      <c r="H928" s="26">
        <v>96</v>
      </c>
      <c r="I928" s="27" t="s">
        <v>22</v>
      </c>
      <c r="J928" s="28" t="s">
        <v>3261</v>
      </c>
      <c r="K928" s="29">
        <v>20</v>
      </c>
      <c r="L928" s="30">
        <v>57.99</v>
      </c>
      <c r="M928" s="31"/>
      <c r="N928" s="32">
        <v>835</v>
      </c>
      <c r="O928" s="32">
        <v>0</v>
      </c>
    </row>
    <row r="929" spans="1:15" ht="34.5" customHeight="1">
      <c r="A929" s="23" t="s">
        <v>3262</v>
      </c>
      <c r="B929" s="24" t="s">
        <v>22</v>
      </c>
      <c r="C929" s="25" t="str">
        <f>HYPERLINK("https://www.kts-pro.ru/images/tovar/C1226-51.jpg")</f>
        <v>https://www.kts-pro.ru/images/tovar/C1226-51.jpg</v>
      </c>
      <c r="D929" s="25" t="s">
        <v>3263</v>
      </c>
      <c r="E929" s="28" t="s">
        <v>3264</v>
      </c>
      <c r="F929" s="23" t="s">
        <v>3265</v>
      </c>
      <c r="G929" s="23" t="s">
        <v>23</v>
      </c>
      <c r="H929" s="26">
        <v>96</v>
      </c>
      <c r="I929" s="27" t="s">
        <v>22</v>
      </c>
      <c r="J929" s="28" t="s">
        <v>3261</v>
      </c>
      <c r="K929" s="29">
        <v>20</v>
      </c>
      <c r="L929" s="30">
        <v>57.99</v>
      </c>
      <c r="M929" s="31"/>
      <c r="N929" s="32">
        <v>951</v>
      </c>
      <c r="O929" s="32">
        <v>0</v>
      </c>
    </row>
    <row r="930" spans="1:15" ht="34.5" customHeight="1">
      <c r="A930" s="23" t="s">
        <v>3266</v>
      </c>
      <c r="B930" s="24" t="s">
        <v>22</v>
      </c>
      <c r="C930" s="25" t="str">
        <f>HYPERLINK("https://www.kts-pro.ru/images/tovar/C1226-48.jpg")</f>
        <v>https://www.kts-pro.ru/images/tovar/C1226-48.jpg</v>
      </c>
      <c r="D930" s="25" t="s">
        <v>3267</v>
      </c>
      <c r="E930" s="28" t="s">
        <v>3268</v>
      </c>
      <c r="F930" s="23" t="s">
        <v>3269</v>
      </c>
      <c r="G930" s="23" t="s">
        <v>23</v>
      </c>
      <c r="H930" s="26">
        <v>96</v>
      </c>
      <c r="I930" s="27" t="s">
        <v>22</v>
      </c>
      <c r="J930" s="28" t="s">
        <v>3261</v>
      </c>
      <c r="K930" s="29">
        <v>20</v>
      </c>
      <c r="L930" s="30">
        <v>57.99</v>
      </c>
      <c r="M930" s="31"/>
      <c r="N930" s="32">
        <v>1272</v>
      </c>
      <c r="O930" s="32">
        <v>0</v>
      </c>
    </row>
    <row r="931" spans="1:15" ht="34.5" customHeight="1" thickBot="1">
      <c r="A931" s="23" t="s">
        <v>3270</v>
      </c>
      <c r="B931" s="24" t="s">
        <v>22</v>
      </c>
      <c r="C931" s="25" t="str">
        <f>HYPERLINK("https://www.kts-pro.ru/images/tovar/C1226-46.jpg")</f>
        <v>https://www.kts-pro.ru/images/tovar/C1226-46.jpg</v>
      </c>
      <c r="D931" s="25" t="s">
        <v>3271</v>
      </c>
      <c r="E931" s="28" t="s">
        <v>3272</v>
      </c>
      <c r="F931" s="23" t="s">
        <v>3273</v>
      </c>
      <c r="G931" s="23" t="s">
        <v>23</v>
      </c>
      <c r="H931" s="26">
        <v>96</v>
      </c>
      <c r="I931" s="27" t="s">
        <v>22</v>
      </c>
      <c r="J931" s="28" t="s">
        <v>3261</v>
      </c>
      <c r="K931" s="29">
        <v>20</v>
      </c>
      <c r="L931" s="30">
        <v>57.99</v>
      </c>
      <c r="M931" s="31"/>
      <c r="N931" s="32">
        <v>878</v>
      </c>
      <c r="O931" s="32">
        <v>0</v>
      </c>
    </row>
    <row r="932" spans="1:13" ht="34.5" customHeight="1">
      <c r="A932" s="18"/>
      <c r="B932" s="19"/>
      <c r="C932" s="20"/>
      <c r="D932" s="20" t="s">
        <v>3274</v>
      </c>
      <c r="E932" s="46" t="s">
        <v>3275</v>
      </c>
      <c r="F932" s="22"/>
      <c r="G932" s="22"/>
      <c r="H932" s="22"/>
      <c r="I932" s="22"/>
      <c r="J932" s="21"/>
      <c r="K932" s="22"/>
      <c r="L932" s="22"/>
      <c r="M932" s="22"/>
    </row>
    <row r="933" spans="1:15" ht="34.5" customHeight="1">
      <c r="A933" s="23" t="s">
        <v>3277</v>
      </c>
      <c r="B933" s="24" t="s">
        <v>22</v>
      </c>
      <c r="C933" s="25" t="str">
        <f>HYPERLINK("https://www.kts-pro.ru/images/tovar/C0859-55.jpg")</f>
        <v>https://www.kts-pro.ru/images/tovar/C0859-55.jpg</v>
      </c>
      <c r="D933" s="25" t="s">
        <v>3278</v>
      </c>
      <c r="E933" s="28" t="s">
        <v>3279</v>
      </c>
      <c r="F933" s="23" t="s">
        <v>3280</v>
      </c>
      <c r="G933" s="23" t="s">
        <v>23</v>
      </c>
      <c r="H933" s="26">
        <v>80</v>
      </c>
      <c r="I933" s="27" t="s">
        <v>22</v>
      </c>
      <c r="J933" s="28" t="s">
        <v>3276</v>
      </c>
      <c r="K933" s="29">
        <v>20</v>
      </c>
      <c r="L933" s="30">
        <v>37.7</v>
      </c>
      <c r="M933" s="31"/>
      <c r="N933" s="32">
        <v>716</v>
      </c>
      <c r="O933" s="32">
        <v>480</v>
      </c>
    </row>
    <row r="934" spans="1:15" ht="34.5" customHeight="1">
      <c r="A934" s="23" t="s">
        <v>3281</v>
      </c>
      <c r="B934" s="24" t="s">
        <v>22</v>
      </c>
      <c r="C934" s="25" t="str">
        <f>HYPERLINK("https://www.kts-pro.ru/images/tovar/C0859-56.jpg")</f>
        <v>https://www.kts-pro.ru/images/tovar/C0859-56.jpg</v>
      </c>
      <c r="D934" s="25" t="s">
        <v>3282</v>
      </c>
      <c r="E934" s="28" t="s">
        <v>3283</v>
      </c>
      <c r="F934" s="23" t="s">
        <v>3284</v>
      </c>
      <c r="G934" s="23" t="s">
        <v>23</v>
      </c>
      <c r="H934" s="26">
        <v>80</v>
      </c>
      <c r="I934" s="27" t="s">
        <v>22</v>
      </c>
      <c r="J934" s="28" t="s">
        <v>3276</v>
      </c>
      <c r="K934" s="29">
        <v>20</v>
      </c>
      <c r="L934" s="30">
        <v>37.7</v>
      </c>
      <c r="M934" s="31"/>
      <c r="N934" s="32">
        <v>878</v>
      </c>
      <c r="O934" s="32">
        <v>160</v>
      </c>
    </row>
    <row r="935" spans="1:15" ht="34.5" customHeight="1">
      <c r="A935" s="23" t="s">
        <v>3285</v>
      </c>
      <c r="B935" s="24" t="s">
        <v>22</v>
      </c>
      <c r="C935" s="25" t="str">
        <f>HYPERLINK("https://www.kts-pro.ru/images/tovar/C0859-52.jpg")</f>
        <v>https://www.kts-pro.ru/images/tovar/C0859-52.jpg</v>
      </c>
      <c r="D935" s="25" t="s">
        <v>3286</v>
      </c>
      <c r="E935" s="28" t="s">
        <v>3287</v>
      </c>
      <c r="F935" s="23" t="s">
        <v>3288</v>
      </c>
      <c r="G935" s="23" t="s">
        <v>23</v>
      </c>
      <c r="H935" s="26">
        <v>80</v>
      </c>
      <c r="I935" s="27" t="s">
        <v>22</v>
      </c>
      <c r="J935" s="28" t="s">
        <v>3276</v>
      </c>
      <c r="K935" s="29">
        <v>20</v>
      </c>
      <c r="L935" s="30">
        <v>37.7</v>
      </c>
      <c r="M935" s="31"/>
      <c r="N935" s="32">
        <v>1177</v>
      </c>
      <c r="O935" s="32">
        <v>0</v>
      </c>
    </row>
    <row r="936" spans="1:15" ht="34.5" customHeight="1">
      <c r="A936" s="23" t="s">
        <v>3289</v>
      </c>
      <c r="B936" s="24" t="s">
        <v>22</v>
      </c>
      <c r="C936" s="25" t="str">
        <f>HYPERLINK("https://www.kts-pro.ru/images/tovar/C0859-51.jpg")</f>
        <v>https://www.kts-pro.ru/images/tovar/C0859-51.jpg</v>
      </c>
      <c r="D936" s="25" t="s">
        <v>3290</v>
      </c>
      <c r="E936" s="28" t="s">
        <v>3291</v>
      </c>
      <c r="F936" s="23" t="s">
        <v>3292</v>
      </c>
      <c r="G936" s="23" t="s">
        <v>23</v>
      </c>
      <c r="H936" s="26">
        <v>80</v>
      </c>
      <c r="I936" s="27" t="s">
        <v>22</v>
      </c>
      <c r="J936" s="28" t="s">
        <v>3276</v>
      </c>
      <c r="K936" s="29">
        <v>20</v>
      </c>
      <c r="L936" s="30">
        <v>37.7</v>
      </c>
      <c r="M936" s="31"/>
      <c r="N936" s="32">
        <v>1090</v>
      </c>
      <c r="O936" s="32">
        <v>320</v>
      </c>
    </row>
    <row r="937" spans="1:15" ht="34.5" customHeight="1" thickBot="1">
      <c r="A937" s="23" t="s">
        <v>3293</v>
      </c>
      <c r="B937" s="24" t="s">
        <v>22</v>
      </c>
      <c r="C937" s="25" t="str">
        <f>HYPERLINK("https://www.kts-pro.ru/images/tovar/C0859-58.jpg")</f>
        <v>https://www.kts-pro.ru/images/tovar/C0859-58.jpg</v>
      </c>
      <c r="D937" s="25" t="s">
        <v>3294</v>
      </c>
      <c r="E937" s="28" t="s">
        <v>3295</v>
      </c>
      <c r="F937" s="23" t="s">
        <v>3296</v>
      </c>
      <c r="G937" s="23" t="s">
        <v>23</v>
      </c>
      <c r="H937" s="26">
        <v>80</v>
      </c>
      <c r="I937" s="27" t="s">
        <v>22</v>
      </c>
      <c r="J937" s="28" t="s">
        <v>3276</v>
      </c>
      <c r="K937" s="29">
        <v>20</v>
      </c>
      <c r="L937" s="30">
        <v>37.7</v>
      </c>
      <c r="M937" s="31"/>
      <c r="N937" s="32">
        <v>819</v>
      </c>
      <c r="O937" s="32">
        <v>160</v>
      </c>
    </row>
    <row r="938" spans="1:13" ht="34.5" customHeight="1">
      <c r="A938" s="18"/>
      <c r="B938" s="19"/>
      <c r="C938" s="20"/>
      <c r="D938" s="20" t="s">
        <v>3297</v>
      </c>
      <c r="E938" s="46" t="s">
        <v>3298</v>
      </c>
      <c r="F938" s="22"/>
      <c r="G938" s="22"/>
      <c r="H938" s="22"/>
      <c r="I938" s="22"/>
      <c r="J938" s="21"/>
      <c r="K938" s="22"/>
      <c r="L938" s="22"/>
      <c r="M938" s="22"/>
    </row>
    <row r="939" spans="1:15" ht="34.5" customHeight="1">
      <c r="A939" s="33" t="s">
        <v>3299</v>
      </c>
      <c r="B939" s="34" t="s">
        <v>454</v>
      </c>
      <c r="C939" s="35" t="str">
        <f>HYPERLINK("https://kts-pro.ru/images/tovar/C4579-18.jpg")</f>
        <v>https://kts-pro.ru/images/tovar/C4579-18.jpg</v>
      </c>
      <c r="D939" s="35" t="s">
        <v>3300</v>
      </c>
      <c r="E939" s="38" t="s">
        <v>3301</v>
      </c>
      <c r="F939" s="33" t="s">
        <v>3302</v>
      </c>
      <c r="G939" s="33" t="s">
        <v>23</v>
      </c>
      <c r="H939" s="36">
        <v>26</v>
      </c>
      <c r="I939" s="37" t="s">
        <v>22</v>
      </c>
      <c r="J939" s="38" t="s">
        <v>3303</v>
      </c>
      <c r="K939" s="39">
        <v>20</v>
      </c>
      <c r="L939" s="40">
        <v>97.85</v>
      </c>
      <c r="M939" s="31"/>
      <c r="N939" s="41">
        <v>2208</v>
      </c>
      <c r="O939" s="41">
        <v>0</v>
      </c>
    </row>
    <row r="940" spans="1:15" ht="34.5" customHeight="1">
      <c r="A940" s="33" t="s">
        <v>3304</v>
      </c>
      <c r="B940" s="34" t="s">
        <v>454</v>
      </c>
      <c r="C940" s="35" t="str">
        <f>HYPERLINK("https://kts-pro.ru/images/tovar/C4579-20.jpg")</f>
        <v>https://kts-pro.ru/images/tovar/C4579-20.jpg</v>
      </c>
      <c r="D940" s="35" t="s">
        <v>3305</v>
      </c>
      <c r="E940" s="38" t="s">
        <v>3306</v>
      </c>
      <c r="F940" s="33" t="s">
        <v>3307</v>
      </c>
      <c r="G940" s="33" t="s">
        <v>23</v>
      </c>
      <c r="H940" s="36">
        <v>26</v>
      </c>
      <c r="I940" s="37" t="s">
        <v>22</v>
      </c>
      <c r="J940" s="38" t="s">
        <v>3303</v>
      </c>
      <c r="K940" s="39">
        <v>20</v>
      </c>
      <c r="L940" s="40">
        <v>97.85</v>
      </c>
      <c r="M940" s="31"/>
      <c r="N940" s="41">
        <v>2365</v>
      </c>
      <c r="O940" s="41">
        <v>26</v>
      </c>
    </row>
    <row r="941" spans="1:15" ht="34.5" customHeight="1">
      <c r="A941" s="33" t="s">
        <v>3308</v>
      </c>
      <c r="B941" s="34" t="s">
        <v>454</v>
      </c>
      <c r="C941" s="35" t="str">
        <f>HYPERLINK("https://kts-pro.ru/images/tovar/C4579-21.jpg")</f>
        <v>https://kts-pro.ru/images/tovar/C4579-21.jpg</v>
      </c>
      <c r="D941" s="35" t="s">
        <v>3309</v>
      </c>
      <c r="E941" s="38" t="s">
        <v>3310</v>
      </c>
      <c r="F941" s="33" t="s">
        <v>3311</v>
      </c>
      <c r="G941" s="33" t="s">
        <v>23</v>
      </c>
      <c r="H941" s="36">
        <v>26</v>
      </c>
      <c r="I941" s="37" t="s">
        <v>22</v>
      </c>
      <c r="J941" s="38" t="s">
        <v>3303</v>
      </c>
      <c r="K941" s="39">
        <v>20</v>
      </c>
      <c r="L941" s="40">
        <v>97.85</v>
      </c>
      <c r="M941" s="31"/>
      <c r="N941" s="41">
        <v>2192</v>
      </c>
      <c r="O941" s="41">
        <v>26</v>
      </c>
    </row>
    <row r="942" spans="1:15" ht="34.5" customHeight="1">
      <c r="A942" s="33" t="s">
        <v>3312</v>
      </c>
      <c r="B942" s="34" t="s">
        <v>454</v>
      </c>
      <c r="C942" s="35" t="str">
        <f>HYPERLINK("https://kts-pro.ru/images/tovar/C4579-22.jpg")</f>
        <v>https://kts-pro.ru/images/tovar/C4579-22.jpg</v>
      </c>
      <c r="D942" s="35" t="s">
        <v>3313</v>
      </c>
      <c r="E942" s="38" t="s">
        <v>3314</v>
      </c>
      <c r="F942" s="33" t="s">
        <v>3315</v>
      </c>
      <c r="G942" s="33" t="s">
        <v>23</v>
      </c>
      <c r="H942" s="36">
        <v>26</v>
      </c>
      <c r="I942" s="37" t="s">
        <v>22</v>
      </c>
      <c r="J942" s="38" t="s">
        <v>3303</v>
      </c>
      <c r="K942" s="39">
        <v>20</v>
      </c>
      <c r="L942" s="40">
        <v>97.85</v>
      </c>
      <c r="M942" s="31"/>
      <c r="N942" s="41">
        <v>2391</v>
      </c>
      <c r="O942" s="41">
        <v>0</v>
      </c>
    </row>
    <row r="943" spans="1:15" ht="34.5" customHeight="1">
      <c r="A943" s="33" t="s">
        <v>3316</v>
      </c>
      <c r="B943" s="34" t="s">
        <v>454</v>
      </c>
      <c r="C943" s="35" t="str">
        <f>HYPERLINK("https://kts-pro.ru/images/tovar/C4579-19.jpg")</f>
        <v>https://kts-pro.ru/images/tovar/C4579-19.jpg</v>
      </c>
      <c r="D943" s="35" t="s">
        <v>3317</v>
      </c>
      <c r="E943" s="38" t="s">
        <v>3318</v>
      </c>
      <c r="F943" s="33" t="s">
        <v>3319</v>
      </c>
      <c r="G943" s="33" t="s">
        <v>23</v>
      </c>
      <c r="H943" s="36">
        <v>26</v>
      </c>
      <c r="I943" s="37" t="s">
        <v>22</v>
      </c>
      <c r="J943" s="38" t="s">
        <v>3303</v>
      </c>
      <c r="K943" s="39">
        <v>20</v>
      </c>
      <c r="L943" s="40">
        <v>97.85</v>
      </c>
      <c r="M943" s="31"/>
      <c r="N943" s="41">
        <v>2255</v>
      </c>
      <c r="O943" s="41">
        <v>27</v>
      </c>
    </row>
    <row r="944" spans="1:15" ht="34.5" customHeight="1">
      <c r="A944" s="33" t="s">
        <v>3320</v>
      </c>
      <c r="B944" s="34" t="s">
        <v>454</v>
      </c>
      <c r="C944" s="35" t="str">
        <f>HYPERLINK("https://kts-pro.ru/images/tovar/C4579-23.jpg")</f>
        <v>https://kts-pro.ru/images/tovar/C4579-23.jpg</v>
      </c>
      <c r="D944" s="35" t="s">
        <v>3321</v>
      </c>
      <c r="E944" s="38" t="s">
        <v>3322</v>
      </c>
      <c r="F944" s="33" t="s">
        <v>3323</v>
      </c>
      <c r="G944" s="33" t="s">
        <v>23</v>
      </c>
      <c r="H944" s="36">
        <v>26</v>
      </c>
      <c r="I944" s="37" t="s">
        <v>22</v>
      </c>
      <c r="J944" s="38" t="s">
        <v>3303</v>
      </c>
      <c r="K944" s="39">
        <v>20</v>
      </c>
      <c r="L944" s="40">
        <v>97.85</v>
      </c>
      <c r="M944" s="31"/>
      <c r="N944" s="41">
        <v>2417</v>
      </c>
      <c r="O944" s="41">
        <v>0</v>
      </c>
    </row>
    <row r="945" spans="1:15" ht="34.5" customHeight="1">
      <c r="A945" s="33" t="s">
        <v>3324</v>
      </c>
      <c r="B945" s="34" t="s">
        <v>454</v>
      </c>
      <c r="C945" s="35" t="str">
        <f>HYPERLINK("https://kts-pro.ru/images/tovar/C4579-17.jpg")</f>
        <v>https://kts-pro.ru/images/tovar/C4579-17.jpg</v>
      </c>
      <c r="D945" s="35" t="s">
        <v>3325</v>
      </c>
      <c r="E945" s="38" t="s">
        <v>3326</v>
      </c>
      <c r="F945" s="33" t="s">
        <v>3327</v>
      </c>
      <c r="G945" s="33" t="s">
        <v>23</v>
      </c>
      <c r="H945" s="36">
        <v>26</v>
      </c>
      <c r="I945" s="37" t="s">
        <v>22</v>
      </c>
      <c r="J945" s="38" t="s">
        <v>3303</v>
      </c>
      <c r="K945" s="39">
        <v>20</v>
      </c>
      <c r="L945" s="40">
        <v>97.85</v>
      </c>
      <c r="M945" s="31"/>
      <c r="N945" s="41">
        <v>2285</v>
      </c>
      <c r="O945" s="41">
        <v>0</v>
      </c>
    </row>
    <row r="946" spans="1:15" ht="34.5" customHeight="1" thickBot="1">
      <c r="A946" s="33" t="s">
        <v>3328</v>
      </c>
      <c r="B946" s="34" t="s">
        <v>454</v>
      </c>
      <c r="C946" s="35" t="str">
        <f>HYPERLINK("https://kts-pro.ru/images/tovar/C4579-24.jpg")</f>
        <v>https://kts-pro.ru/images/tovar/C4579-24.jpg</v>
      </c>
      <c r="D946" s="35" t="s">
        <v>3329</v>
      </c>
      <c r="E946" s="38" t="s">
        <v>3330</v>
      </c>
      <c r="F946" s="33" t="s">
        <v>3331</v>
      </c>
      <c r="G946" s="33" t="s">
        <v>23</v>
      </c>
      <c r="H946" s="36">
        <v>26</v>
      </c>
      <c r="I946" s="37" t="s">
        <v>22</v>
      </c>
      <c r="J946" s="38" t="s">
        <v>3303</v>
      </c>
      <c r="K946" s="39">
        <v>20</v>
      </c>
      <c r="L946" s="40">
        <v>97.85</v>
      </c>
      <c r="M946" s="31"/>
      <c r="N946" s="41">
        <v>2399</v>
      </c>
      <c r="O946" s="41">
        <v>0</v>
      </c>
    </row>
    <row r="947" spans="1:13" ht="34.5" customHeight="1">
      <c r="A947" s="18"/>
      <c r="B947" s="19"/>
      <c r="C947" s="20"/>
      <c r="D947" s="20" t="s">
        <v>3332</v>
      </c>
      <c r="E947" s="46" t="s">
        <v>3333</v>
      </c>
      <c r="F947" s="22"/>
      <c r="G947" s="22"/>
      <c r="H947" s="22"/>
      <c r="I947" s="22"/>
      <c r="J947" s="21"/>
      <c r="K947" s="22"/>
      <c r="L947" s="22"/>
      <c r="M947" s="22"/>
    </row>
    <row r="948" spans="1:15" ht="34.5" customHeight="1" thickBot="1">
      <c r="A948" s="23" t="s">
        <v>3335</v>
      </c>
      <c r="B948" s="24" t="s">
        <v>22</v>
      </c>
      <c r="C948" s="25" t="str">
        <f>HYPERLINK("https://www.kts-pro.ru/images/tovar/C3355-10.jpg")</f>
        <v>https://www.kts-pro.ru/images/tovar/C3355-10.jpg</v>
      </c>
      <c r="D948" s="25" t="s">
        <v>3336</v>
      </c>
      <c r="E948" s="28" t="s">
        <v>3337</v>
      </c>
      <c r="F948" s="23" t="s">
        <v>3338</v>
      </c>
      <c r="G948" s="23" t="s">
        <v>565</v>
      </c>
      <c r="H948" s="26">
        <v>48</v>
      </c>
      <c r="I948" s="27" t="s">
        <v>22</v>
      </c>
      <c r="J948" s="28" t="s">
        <v>3334</v>
      </c>
      <c r="K948" s="29">
        <v>20</v>
      </c>
      <c r="L948" s="30">
        <v>141.36</v>
      </c>
      <c r="M948" s="31"/>
      <c r="N948" s="32">
        <v>2472</v>
      </c>
      <c r="O948" s="32">
        <v>2256</v>
      </c>
    </row>
    <row r="949" spans="1:13" ht="34.5" customHeight="1">
      <c r="A949" s="18"/>
      <c r="B949" s="19"/>
      <c r="C949" s="20"/>
      <c r="D949" s="20" t="s">
        <v>3339</v>
      </c>
      <c r="E949" s="46" t="s">
        <v>3340</v>
      </c>
      <c r="F949" s="22"/>
      <c r="G949" s="22"/>
      <c r="H949" s="22"/>
      <c r="I949" s="22"/>
      <c r="J949" s="21"/>
      <c r="K949" s="22"/>
      <c r="L949" s="22"/>
      <c r="M949" s="22"/>
    </row>
    <row r="950" spans="1:15" ht="34.5" customHeight="1">
      <c r="A950" s="23" t="s">
        <v>3341</v>
      </c>
      <c r="B950" s="24" t="s">
        <v>22</v>
      </c>
      <c r="C950" s="25" t="str">
        <f>HYPERLINK("https://kts-pro.ru/images/tovar/C3628-12.jpg")</f>
        <v>https://kts-pro.ru/images/tovar/C3628-12.jpg</v>
      </c>
      <c r="D950" s="25" t="s">
        <v>3342</v>
      </c>
      <c r="E950" s="28" t="s">
        <v>3343</v>
      </c>
      <c r="F950" s="23" t="s">
        <v>3344</v>
      </c>
      <c r="G950" s="23" t="s">
        <v>23</v>
      </c>
      <c r="H950" s="26">
        <v>80</v>
      </c>
      <c r="I950" s="27" t="s">
        <v>22</v>
      </c>
      <c r="J950" s="28" t="s">
        <v>3345</v>
      </c>
      <c r="K950" s="29">
        <v>20</v>
      </c>
      <c r="L950" s="30">
        <v>44.06</v>
      </c>
      <c r="M950" s="31"/>
      <c r="N950" s="32">
        <v>1234</v>
      </c>
      <c r="O950" s="32">
        <v>0</v>
      </c>
    </row>
    <row r="951" spans="1:15" ht="34.5" customHeight="1">
      <c r="A951" s="23" t="s">
        <v>3346</v>
      </c>
      <c r="B951" s="24" t="s">
        <v>22</v>
      </c>
      <c r="C951" s="25" t="str">
        <f>HYPERLINK("https://kts-pro.ru/images/tovar/C3628-13.jpg")</f>
        <v>https://kts-pro.ru/images/tovar/C3628-13.jpg</v>
      </c>
      <c r="D951" s="25" t="s">
        <v>3347</v>
      </c>
      <c r="E951" s="28" t="s">
        <v>3348</v>
      </c>
      <c r="F951" s="23" t="s">
        <v>3349</v>
      </c>
      <c r="G951" s="23" t="s">
        <v>23</v>
      </c>
      <c r="H951" s="26">
        <v>80</v>
      </c>
      <c r="I951" s="27" t="s">
        <v>22</v>
      </c>
      <c r="J951" s="28" t="s">
        <v>3345</v>
      </c>
      <c r="K951" s="29">
        <v>20</v>
      </c>
      <c r="L951" s="30">
        <v>44.06</v>
      </c>
      <c r="M951" s="31"/>
      <c r="N951" s="32">
        <v>1290</v>
      </c>
      <c r="O951" s="32">
        <v>0</v>
      </c>
    </row>
    <row r="952" spans="1:15" ht="34.5" customHeight="1">
      <c r="A952" s="23" t="s">
        <v>3350</v>
      </c>
      <c r="B952" s="24" t="s">
        <v>22</v>
      </c>
      <c r="C952" s="25" t="str">
        <f>HYPERLINK("https://kts-pro.ru/images/tovar/C3628-09.jpg")</f>
        <v>https://kts-pro.ru/images/tovar/C3628-09.jpg</v>
      </c>
      <c r="D952" s="25" t="s">
        <v>3351</v>
      </c>
      <c r="E952" s="28" t="s">
        <v>3352</v>
      </c>
      <c r="F952" s="23" t="s">
        <v>3353</v>
      </c>
      <c r="G952" s="23" t="s">
        <v>23</v>
      </c>
      <c r="H952" s="26">
        <v>80</v>
      </c>
      <c r="I952" s="27" t="s">
        <v>22</v>
      </c>
      <c r="J952" s="28" t="s">
        <v>3345</v>
      </c>
      <c r="K952" s="29">
        <v>20</v>
      </c>
      <c r="L952" s="30">
        <v>44.06</v>
      </c>
      <c r="M952" s="31"/>
      <c r="N952" s="32">
        <v>973</v>
      </c>
      <c r="O952" s="32">
        <v>0</v>
      </c>
    </row>
    <row r="953" spans="1:15" ht="34.5" customHeight="1" thickBot="1">
      <c r="A953" s="23" t="s">
        <v>3354</v>
      </c>
      <c r="B953" s="24" t="s">
        <v>22</v>
      </c>
      <c r="C953" s="25" t="str">
        <f>HYPERLINK("https://kts-pro.ru/images/tovar/C3628-16.jpg")</f>
        <v>https://kts-pro.ru/images/tovar/C3628-16.jpg</v>
      </c>
      <c r="D953" s="25" t="s">
        <v>3355</v>
      </c>
      <c r="E953" s="28" t="s">
        <v>3356</v>
      </c>
      <c r="F953" s="23" t="s">
        <v>3357</v>
      </c>
      <c r="G953" s="23" t="s">
        <v>23</v>
      </c>
      <c r="H953" s="26">
        <v>80</v>
      </c>
      <c r="I953" s="27" t="s">
        <v>22</v>
      </c>
      <c r="J953" s="28" t="s">
        <v>3345</v>
      </c>
      <c r="K953" s="29">
        <v>20</v>
      </c>
      <c r="L953" s="30">
        <v>44.06</v>
      </c>
      <c r="M953" s="31"/>
      <c r="N953" s="32">
        <v>1389</v>
      </c>
      <c r="O953" s="32">
        <v>420</v>
      </c>
    </row>
    <row r="954" spans="1:13" ht="34.5" customHeight="1">
      <c r="A954" s="18"/>
      <c r="B954" s="19"/>
      <c r="C954" s="20"/>
      <c r="D954" s="20" t="s">
        <v>3358</v>
      </c>
      <c r="E954" s="46" t="s">
        <v>3359</v>
      </c>
      <c r="F954" s="22"/>
      <c r="G954" s="22"/>
      <c r="H954" s="22"/>
      <c r="I954" s="22"/>
      <c r="J954" s="21"/>
      <c r="K954" s="22"/>
      <c r="L954" s="22"/>
      <c r="M954" s="22"/>
    </row>
    <row r="955" spans="1:15" ht="34.5" customHeight="1" thickBot="1">
      <c r="A955" s="23" t="s">
        <v>3361</v>
      </c>
      <c r="B955" s="24" t="s">
        <v>22</v>
      </c>
      <c r="C955" s="25" t="str">
        <f>HYPERLINK("https://www.kts-pro.ru/images/tovar/C3532-03.jpg")</f>
        <v>https://www.kts-pro.ru/images/tovar/C3532-03.jpg</v>
      </c>
      <c r="D955" s="25" t="s">
        <v>3362</v>
      </c>
      <c r="E955" s="28" t="s">
        <v>3363</v>
      </c>
      <c r="F955" s="23" t="s">
        <v>3364</v>
      </c>
      <c r="G955" s="23" t="s">
        <v>565</v>
      </c>
      <c r="H955" s="26">
        <v>48</v>
      </c>
      <c r="I955" s="27" t="s">
        <v>22</v>
      </c>
      <c r="J955" s="28" t="s">
        <v>3360</v>
      </c>
      <c r="K955" s="29">
        <v>20</v>
      </c>
      <c r="L955" s="30">
        <v>176.3</v>
      </c>
      <c r="M955" s="31"/>
      <c r="N955" s="32">
        <v>1001</v>
      </c>
      <c r="O955" s="32">
        <v>0</v>
      </c>
    </row>
    <row r="956" spans="1:13" ht="34.5" customHeight="1">
      <c r="A956" s="18"/>
      <c r="B956" s="19"/>
      <c r="C956" s="20"/>
      <c r="D956" s="20" t="s">
        <v>3365</v>
      </c>
      <c r="E956" s="46" t="s">
        <v>3366</v>
      </c>
      <c r="F956" s="22"/>
      <c r="G956" s="22"/>
      <c r="H956" s="22"/>
      <c r="I956" s="22"/>
      <c r="J956" s="21"/>
      <c r="K956" s="22"/>
      <c r="L956" s="22"/>
      <c r="M956" s="22"/>
    </row>
    <row r="957" spans="1:15" ht="34.5" customHeight="1" thickBot="1">
      <c r="A957" s="23" t="s">
        <v>3367</v>
      </c>
      <c r="B957" s="24" t="s">
        <v>22</v>
      </c>
      <c r="C957" s="25" t="str">
        <f>HYPERLINK("https://www.kts-pro.ru/images/tovar/C6260-07.jpg")</f>
        <v>https://www.kts-pro.ru/images/tovar/C6260-07.jpg</v>
      </c>
      <c r="D957" s="25" t="s">
        <v>3368</v>
      </c>
      <c r="E957" s="28" t="s">
        <v>3369</v>
      </c>
      <c r="F957" s="23" t="s">
        <v>3370</v>
      </c>
      <c r="G957" s="23" t="s">
        <v>565</v>
      </c>
      <c r="H957" s="26">
        <v>120</v>
      </c>
      <c r="I957" s="27" t="s">
        <v>22</v>
      </c>
      <c r="J957" s="28" t="s">
        <v>3371</v>
      </c>
      <c r="K957" s="29">
        <v>20</v>
      </c>
      <c r="L957" s="30">
        <v>116.38</v>
      </c>
      <c r="M957" s="31"/>
      <c r="N957" s="32">
        <v>6411</v>
      </c>
      <c r="O957" s="32">
        <v>24</v>
      </c>
    </row>
    <row r="958" spans="1:13" ht="34.5" customHeight="1">
      <c r="A958" s="18"/>
      <c r="B958" s="19"/>
      <c r="C958" s="20"/>
      <c r="D958" s="20" t="s">
        <v>3372</v>
      </c>
      <c r="E958" s="46" t="s">
        <v>3373</v>
      </c>
      <c r="F958" s="22"/>
      <c r="G958" s="22"/>
      <c r="H958" s="22"/>
      <c r="I958" s="22"/>
      <c r="J958" s="21"/>
      <c r="K958" s="22"/>
      <c r="L958" s="22"/>
      <c r="M958" s="22"/>
    </row>
    <row r="959" spans="1:15" ht="34.5" customHeight="1">
      <c r="A959" s="23" t="s">
        <v>3374</v>
      </c>
      <c r="B959" s="24" t="s">
        <v>22</v>
      </c>
      <c r="C959" s="25" t="str">
        <f>HYPERLINK("https://www.kts-pro.ru/images/tovar/C6261-07.jpg")</f>
        <v>https://www.kts-pro.ru/images/tovar/C6261-07.jpg</v>
      </c>
      <c r="D959" s="25" t="s">
        <v>3375</v>
      </c>
      <c r="E959" s="28" t="s">
        <v>3376</v>
      </c>
      <c r="F959" s="23" t="s">
        <v>3377</v>
      </c>
      <c r="G959" s="23" t="s">
        <v>565</v>
      </c>
      <c r="H959" s="26">
        <v>120</v>
      </c>
      <c r="I959" s="27" t="s">
        <v>22</v>
      </c>
      <c r="J959" s="28" t="s">
        <v>3378</v>
      </c>
      <c r="K959" s="29">
        <v>20</v>
      </c>
      <c r="L959" s="30">
        <v>89.6</v>
      </c>
      <c r="M959" s="31"/>
      <c r="N959" s="32">
        <v>2146</v>
      </c>
      <c r="O959" s="32">
        <v>0</v>
      </c>
    </row>
    <row r="960" spans="1:15" ht="34.5" customHeight="1" thickBot="1">
      <c r="A960" s="23" t="s">
        <v>3379</v>
      </c>
      <c r="B960" s="24" t="s">
        <v>22</v>
      </c>
      <c r="C960" s="25" t="str">
        <f>HYPERLINK("https://www.kts-pro.ru/images/tovar/C6261-05.jpg")</f>
        <v>https://www.kts-pro.ru/images/tovar/C6261-05.jpg</v>
      </c>
      <c r="D960" s="25" t="s">
        <v>3380</v>
      </c>
      <c r="E960" s="28" t="s">
        <v>3381</v>
      </c>
      <c r="F960" s="23" t="s">
        <v>3382</v>
      </c>
      <c r="G960" s="23" t="s">
        <v>565</v>
      </c>
      <c r="H960" s="26">
        <v>120</v>
      </c>
      <c r="I960" s="27" t="s">
        <v>22</v>
      </c>
      <c r="J960" s="28" t="s">
        <v>3378</v>
      </c>
      <c r="K960" s="29">
        <v>20</v>
      </c>
      <c r="L960" s="30">
        <v>89.6</v>
      </c>
      <c r="M960" s="31"/>
      <c r="N960" s="32">
        <v>6366</v>
      </c>
      <c r="O960" s="32">
        <v>24</v>
      </c>
    </row>
    <row r="961" spans="1:15" ht="34.5" customHeight="1" thickBot="1">
      <c r="A961" s="13"/>
      <c r="B961" s="14"/>
      <c r="C961" s="15"/>
      <c r="D961" s="15" t="s">
        <v>2555</v>
      </c>
      <c r="E961" s="45" t="s">
        <v>3383</v>
      </c>
      <c r="F961" s="17"/>
      <c r="G961" s="17"/>
      <c r="H961" s="17"/>
      <c r="I961" s="17"/>
      <c r="J961" s="16"/>
      <c r="K961" s="17"/>
      <c r="L961" s="17"/>
      <c r="M961" s="17"/>
      <c r="N961" s="17"/>
      <c r="O961" s="17"/>
    </row>
    <row r="962" spans="1:13" ht="34.5" customHeight="1">
      <c r="A962" s="18"/>
      <c r="B962" s="19"/>
      <c r="C962" s="20"/>
      <c r="D962" s="20" t="s">
        <v>3384</v>
      </c>
      <c r="E962" s="46" t="s">
        <v>3385</v>
      </c>
      <c r="F962" s="22"/>
      <c r="G962" s="22"/>
      <c r="H962" s="22"/>
      <c r="I962" s="22"/>
      <c r="J962" s="21"/>
      <c r="K962" s="22"/>
      <c r="L962" s="22"/>
      <c r="M962" s="22"/>
    </row>
    <row r="963" spans="1:15" ht="34.5" customHeight="1">
      <c r="A963" s="33" t="s">
        <v>3386</v>
      </c>
      <c r="B963" s="34" t="s">
        <v>454</v>
      </c>
      <c r="C963" s="35" t="str">
        <f>HYPERLINK("https://kts-pro.ru/images/tovar/C0228-85.jpg")</f>
        <v>https://kts-pro.ru/images/tovar/C0228-85.jpg</v>
      </c>
      <c r="D963" s="35" t="s">
        <v>3387</v>
      </c>
      <c r="E963" s="38" t="s">
        <v>3388</v>
      </c>
      <c r="F963" s="33" t="s">
        <v>3389</v>
      </c>
      <c r="G963" s="33" t="s">
        <v>23</v>
      </c>
      <c r="H963" s="36">
        <v>28</v>
      </c>
      <c r="I963" s="37" t="s">
        <v>22</v>
      </c>
      <c r="J963" s="38" t="s">
        <v>3390</v>
      </c>
      <c r="K963" s="39">
        <v>20</v>
      </c>
      <c r="L963" s="40">
        <v>46.25</v>
      </c>
      <c r="M963" s="31"/>
      <c r="N963" s="41">
        <v>1624</v>
      </c>
      <c r="O963" s="41">
        <v>56</v>
      </c>
    </row>
    <row r="964" spans="1:15" ht="34.5" customHeight="1">
      <c r="A964" s="33" t="s">
        <v>3391</v>
      </c>
      <c r="B964" s="34" t="s">
        <v>454</v>
      </c>
      <c r="C964" s="35" t="str">
        <f>HYPERLINK("https://kts-pro.ru/images/tovar/C0228-84.jpg")</f>
        <v>https://kts-pro.ru/images/tovar/C0228-84.jpg</v>
      </c>
      <c r="D964" s="35" t="s">
        <v>3392</v>
      </c>
      <c r="E964" s="38" t="s">
        <v>3393</v>
      </c>
      <c r="F964" s="33" t="s">
        <v>3394</v>
      </c>
      <c r="G964" s="33" t="s">
        <v>23</v>
      </c>
      <c r="H964" s="36">
        <v>28</v>
      </c>
      <c r="I964" s="37" t="s">
        <v>22</v>
      </c>
      <c r="J964" s="38" t="s">
        <v>3390</v>
      </c>
      <c r="K964" s="39">
        <v>20</v>
      </c>
      <c r="L964" s="40">
        <v>46.25</v>
      </c>
      <c r="M964" s="31"/>
      <c r="N964" s="41">
        <v>1650</v>
      </c>
      <c r="O964" s="41">
        <v>56</v>
      </c>
    </row>
    <row r="965" spans="1:15" ht="34.5" customHeight="1">
      <c r="A965" s="33" t="s">
        <v>3395</v>
      </c>
      <c r="B965" s="34" t="s">
        <v>454</v>
      </c>
      <c r="C965" s="35" t="str">
        <f>HYPERLINK("https://kts-pro.ru/images/tovar/C0228-90.jpg")</f>
        <v>https://kts-pro.ru/images/tovar/C0228-90.jpg</v>
      </c>
      <c r="D965" s="35" t="s">
        <v>3396</v>
      </c>
      <c r="E965" s="38" t="s">
        <v>3397</v>
      </c>
      <c r="F965" s="33" t="s">
        <v>3398</v>
      </c>
      <c r="G965" s="33" t="s">
        <v>23</v>
      </c>
      <c r="H965" s="36">
        <v>28</v>
      </c>
      <c r="I965" s="37" t="s">
        <v>22</v>
      </c>
      <c r="J965" s="38" t="s">
        <v>3390</v>
      </c>
      <c r="K965" s="39">
        <v>20</v>
      </c>
      <c r="L965" s="40">
        <v>46.25</v>
      </c>
      <c r="M965" s="31"/>
      <c r="N965" s="41">
        <v>1678</v>
      </c>
      <c r="O965" s="41">
        <v>28</v>
      </c>
    </row>
    <row r="966" spans="1:15" ht="34.5" customHeight="1">
      <c r="A966" s="33" t="s">
        <v>3399</v>
      </c>
      <c r="B966" s="34" t="s">
        <v>454</v>
      </c>
      <c r="C966" s="35" t="str">
        <f>HYPERLINK("https://kts-pro.ru/images/tovar/C0228-88.jpg")</f>
        <v>https://kts-pro.ru/images/tovar/C0228-88.jpg</v>
      </c>
      <c r="D966" s="35" t="s">
        <v>3400</v>
      </c>
      <c r="E966" s="38" t="s">
        <v>3401</v>
      </c>
      <c r="F966" s="33" t="s">
        <v>3402</v>
      </c>
      <c r="G966" s="33" t="s">
        <v>23</v>
      </c>
      <c r="H966" s="36">
        <v>28</v>
      </c>
      <c r="I966" s="37" t="s">
        <v>22</v>
      </c>
      <c r="J966" s="38" t="s">
        <v>3390</v>
      </c>
      <c r="K966" s="39">
        <v>20</v>
      </c>
      <c r="L966" s="40">
        <v>46.25</v>
      </c>
      <c r="M966" s="31"/>
      <c r="N966" s="41">
        <v>1552</v>
      </c>
      <c r="O966" s="41">
        <v>56</v>
      </c>
    </row>
    <row r="967" spans="1:15" ht="34.5" customHeight="1">
      <c r="A967" s="33" t="s">
        <v>3403</v>
      </c>
      <c r="B967" s="34" t="s">
        <v>454</v>
      </c>
      <c r="C967" s="35" t="str">
        <f>HYPERLINK("https://kts-pro.ru/images/tovar/C0228-94.jpg")</f>
        <v>https://kts-pro.ru/images/tovar/C0228-94.jpg</v>
      </c>
      <c r="D967" s="35" t="s">
        <v>3404</v>
      </c>
      <c r="E967" s="38" t="s">
        <v>3405</v>
      </c>
      <c r="F967" s="33" t="s">
        <v>3406</v>
      </c>
      <c r="G967" s="33" t="s">
        <v>23</v>
      </c>
      <c r="H967" s="36">
        <v>28</v>
      </c>
      <c r="I967" s="37" t="s">
        <v>22</v>
      </c>
      <c r="J967" s="38" t="s">
        <v>3390</v>
      </c>
      <c r="K967" s="39">
        <v>20</v>
      </c>
      <c r="L967" s="40">
        <v>46.25</v>
      </c>
      <c r="M967" s="31"/>
      <c r="N967" s="41">
        <v>1594</v>
      </c>
      <c r="O967" s="41">
        <v>56</v>
      </c>
    </row>
    <row r="968" spans="1:15" ht="34.5" customHeight="1">
      <c r="A968" s="33" t="s">
        <v>3407</v>
      </c>
      <c r="B968" s="34" t="s">
        <v>454</v>
      </c>
      <c r="C968" s="35" t="str">
        <f>HYPERLINK("https://kts-pro.ru/images/tovar/C0228-86.jpg")</f>
        <v>https://kts-pro.ru/images/tovar/C0228-86.jpg</v>
      </c>
      <c r="D968" s="35" t="s">
        <v>3408</v>
      </c>
      <c r="E968" s="38" t="s">
        <v>3409</v>
      </c>
      <c r="F968" s="33" t="s">
        <v>3410</v>
      </c>
      <c r="G968" s="33" t="s">
        <v>23</v>
      </c>
      <c r="H968" s="36">
        <v>28</v>
      </c>
      <c r="I968" s="37" t="s">
        <v>22</v>
      </c>
      <c r="J968" s="38" t="s">
        <v>3390</v>
      </c>
      <c r="K968" s="39">
        <v>20</v>
      </c>
      <c r="L968" s="40">
        <v>46.25</v>
      </c>
      <c r="M968" s="31"/>
      <c r="N968" s="41">
        <v>1608</v>
      </c>
      <c r="O968" s="41">
        <v>56</v>
      </c>
    </row>
    <row r="969" spans="1:15" ht="34.5" customHeight="1">
      <c r="A969" s="33" t="s">
        <v>3411</v>
      </c>
      <c r="B969" s="34" t="s">
        <v>454</v>
      </c>
      <c r="C969" s="35" t="str">
        <f>HYPERLINK("https://kts-pro.ru/images/tovar/C0228-93.jpg")</f>
        <v>https://kts-pro.ru/images/tovar/C0228-93.jpg</v>
      </c>
      <c r="D969" s="35" t="s">
        <v>3412</v>
      </c>
      <c r="E969" s="38" t="s">
        <v>3413</v>
      </c>
      <c r="F969" s="33" t="s">
        <v>3414</v>
      </c>
      <c r="G969" s="33" t="s">
        <v>23</v>
      </c>
      <c r="H969" s="36">
        <v>28</v>
      </c>
      <c r="I969" s="37" t="s">
        <v>22</v>
      </c>
      <c r="J969" s="38" t="s">
        <v>3390</v>
      </c>
      <c r="K969" s="39">
        <v>20</v>
      </c>
      <c r="L969" s="40">
        <v>46.25</v>
      </c>
      <c r="M969" s="31"/>
      <c r="N969" s="41">
        <v>1594</v>
      </c>
      <c r="O969" s="41">
        <v>56</v>
      </c>
    </row>
    <row r="970" spans="1:15" ht="34.5" customHeight="1">
      <c r="A970" s="33" t="s">
        <v>3415</v>
      </c>
      <c r="B970" s="34" t="s">
        <v>454</v>
      </c>
      <c r="C970" s="35" t="str">
        <f>HYPERLINK("https://kts-pro.ru/images/tovar/C0228-89.jpg")</f>
        <v>https://kts-pro.ru/images/tovar/C0228-89.jpg</v>
      </c>
      <c r="D970" s="35" t="s">
        <v>3416</v>
      </c>
      <c r="E970" s="38" t="s">
        <v>3417</v>
      </c>
      <c r="F970" s="33" t="s">
        <v>3418</v>
      </c>
      <c r="G970" s="33" t="s">
        <v>23</v>
      </c>
      <c r="H970" s="36">
        <v>28</v>
      </c>
      <c r="I970" s="37" t="s">
        <v>22</v>
      </c>
      <c r="J970" s="38" t="s">
        <v>3390</v>
      </c>
      <c r="K970" s="39">
        <v>20</v>
      </c>
      <c r="L970" s="40">
        <v>46.25</v>
      </c>
      <c r="M970" s="31"/>
      <c r="N970" s="41">
        <v>1678</v>
      </c>
      <c r="O970" s="41">
        <v>28</v>
      </c>
    </row>
    <row r="971" spans="1:15" ht="34.5" customHeight="1">
      <c r="A971" s="33" t="s">
        <v>3419</v>
      </c>
      <c r="B971" s="34" t="s">
        <v>454</v>
      </c>
      <c r="C971" s="35" t="str">
        <f>HYPERLINK("https://kts-pro.ru/images/tovar/C0228-92.jpg")</f>
        <v>https://kts-pro.ru/images/tovar/C0228-92.jpg</v>
      </c>
      <c r="D971" s="35" t="s">
        <v>3420</v>
      </c>
      <c r="E971" s="38" t="s">
        <v>3421</v>
      </c>
      <c r="F971" s="33" t="s">
        <v>3422</v>
      </c>
      <c r="G971" s="33" t="s">
        <v>23</v>
      </c>
      <c r="H971" s="36">
        <v>28</v>
      </c>
      <c r="I971" s="37" t="s">
        <v>22</v>
      </c>
      <c r="J971" s="38" t="s">
        <v>3390</v>
      </c>
      <c r="K971" s="39">
        <v>20</v>
      </c>
      <c r="L971" s="40">
        <v>46.25</v>
      </c>
      <c r="M971" s="31"/>
      <c r="N971" s="41">
        <v>1650</v>
      </c>
      <c r="O971" s="41">
        <v>56</v>
      </c>
    </row>
    <row r="972" spans="1:15" ht="34.5" customHeight="1">
      <c r="A972" s="33" t="s">
        <v>3423</v>
      </c>
      <c r="B972" s="34" t="s">
        <v>454</v>
      </c>
      <c r="C972" s="35" t="str">
        <f>HYPERLINK("https://kts-pro.ru/images/tovar/C0228-87.jpg")</f>
        <v>https://kts-pro.ru/images/tovar/C0228-87.jpg</v>
      </c>
      <c r="D972" s="35" t="s">
        <v>3424</v>
      </c>
      <c r="E972" s="38" t="s">
        <v>3425</v>
      </c>
      <c r="F972" s="33" t="s">
        <v>3426</v>
      </c>
      <c r="G972" s="33" t="s">
        <v>23</v>
      </c>
      <c r="H972" s="36">
        <v>28</v>
      </c>
      <c r="I972" s="37" t="s">
        <v>22</v>
      </c>
      <c r="J972" s="38" t="s">
        <v>3390</v>
      </c>
      <c r="K972" s="39">
        <v>20</v>
      </c>
      <c r="L972" s="40">
        <v>46.25</v>
      </c>
      <c r="M972" s="31"/>
      <c r="N972" s="41">
        <v>1620</v>
      </c>
      <c r="O972" s="41">
        <v>56</v>
      </c>
    </row>
    <row r="973" spans="1:15" ht="34.5" customHeight="1" thickBot="1">
      <c r="A973" s="33" t="s">
        <v>3427</v>
      </c>
      <c r="B973" s="34" t="s">
        <v>454</v>
      </c>
      <c r="C973" s="35" t="str">
        <f>HYPERLINK("https://kts-pro.ru/images/tovar/C0228-91.jpg")</f>
        <v>https://kts-pro.ru/images/tovar/C0228-91.jpg</v>
      </c>
      <c r="D973" s="35" t="s">
        <v>3428</v>
      </c>
      <c r="E973" s="38" t="s">
        <v>3429</v>
      </c>
      <c r="F973" s="33" t="s">
        <v>3430</v>
      </c>
      <c r="G973" s="33" t="s">
        <v>23</v>
      </c>
      <c r="H973" s="36">
        <v>28</v>
      </c>
      <c r="I973" s="37" t="s">
        <v>22</v>
      </c>
      <c r="J973" s="38" t="s">
        <v>3390</v>
      </c>
      <c r="K973" s="39">
        <v>20</v>
      </c>
      <c r="L973" s="40">
        <v>46.25</v>
      </c>
      <c r="M973" s="31"/>
      <c r="N973" s="41">
        <v>1662</v>
      </c>
      <c r="O973" s="41">
        <v>28</v>
      </c>
    </row>
    <row r="974" spans="1:13" ht="34.5" customHeight="1">
      <c r="A974" s="18"/>
      <c r="B974" s="19"/>
      <c r="C974" s="20"/>
      <c r="D974" s="20" t="s">
        <v>3431</v>
      </c>
      <c r="E974" s="46" t="s">
        <v>3432</v>
      </c>
      <c r="F974" s="22"/>
      <c r="G974" s="22"/>
      <c r="H974" s="22"/>
      <c r="I974" s="22"/>
      <c r="J974" s="21"/>
      <c r="K974" s="22"/>
      <c r="L974" s="22"/>
      <c r="M974" s="22"/>
    </row>
    <row r="975" spans="1:15" ht="34.5" customHeight="1">
      <c r="A975" s="23" t="s">
        <v>3433</v>
      </c>
      <c r="B975" s="24" t="s">
        <v>22</v>
      </c>
      <c r="C975" s="25" t="str">
        <f>HYPERLINK("https://kts-pro.ru/images/tovar/C0272-58.jpg")</f>
        <v>https://kts-pro.ru/images/tovar/C0272-58.jpg</v>
      </c>
      <c r="D975" s="25" t="s">
        <v>3434</v>
      </c>
      <c r="E975" s="28" t="s">
        <v>3435</v>
      </c>
      <c r="F975" s="23" t="s">
        <v>3436</v>
      </c>
      <c r="G975" s="23" t="s">
        <v>23</v>
      </c>
      <c r="H975" s="26">
        <v>20</v>
      </c>
      <c r="I975" s="27" t="s">
        <v>22</v>
      </c>
      <c r="J975" s="28" t="s">
        <v>3437</v>
      </c>
      <c r="K975" s="29">
        <v>20</v>
      </c>
      <c r="L975" s="30">
        <v>166.62</v>
      </c>
      <c r="M975" s="31"/>
      <c r="N975" s="32">
        <v>1212</v>
      </c>
      <c r="O975" s="32">
        <v>200</v>
      </c>
    </row>
    <row r="976" spans="1:15" ht="34.5" customHeight="1">
      <c r="A976" s="23" t="s">
        <v>3438</v>
      </c>
      <c r="B976" s="24" t="s">
        <v>22</v>
      </c>
      <c r="C976" s="25" t="str">
        <f>HYPERLINK("https://kts-pro.ru/images/tovar/C0272-61.jpg")</f>
        <v>https://kts-pro.ru/images/tovar/C0272-61.jpg</v>
      </c>
      <c r="D976" s="25" t="s">
        <v>3439</v>
      </c>
      <c r="E976" s="28" t="s">
        <v>3440</v>
      </c>
      <c r="F976" s="23" t="s">
        <v>3441</v>
      </c>
      <c r="G976" s="23" t="s">
        <v>23</v>
      </c>
      <c r="H976" s="26">
        <v>20</v>
      </c>
      <c r="I976" s="27" t="s">
        <v>22</v>
      </c>
      <c r="J976" s="28" t="s">
        <v>3437</v>
      </c>
      <c r="K976" s="29">
        <v>20</v>
      </c>
      <c r="L976" s="30">
        <v>166.62</v>
      </c>
      <c r="M976" s="31"/>
      <c r="N976" s="32">
        <v>718</v>
      </c>
      <c r="O976" s="32">
        <v>0</v>
      </c>
    </row>
    <row r="977" spans="1:15" ht="34.5" customHeight="1">
      <c r="A977" s="23" t="s">
        <v>3442</v>
      </c>
      <c r="B977" s="24" t="s">
        <v>22</v>
      </c>
      <c r="C977" s="25" t="str">
        <f>HYPERLINK("https://kts-pro.ru/images/tovar/C0272-57.jpg")</f>
        <v>https://kts-pro.ru/images/tovar/C0272-57.jpg</v>
      </c>
      <c r="D977" s="25" t="s">
        <v>3443</v>
      </c>
      <c r="E977" s="28" t="s">
        <v>3444</v>
      </c>
      <c r="F977" s="23" t="s">
        <v>3445</v>
      </c>
      <c r="G977" s="23" t="s">
        <v>23</v>
      </c>
      <c r="H977" s="26">
        <v>20</v>
      </c>
      <c r="I977" s="27" t="s">
        <v>22</v>
      </c>
      <c r="J977" s="28" t="s">
        <v>3437</v>
      </c>
      <c r="K977" s="29">
        <v>20</v>
      </c>
      <c r="L977" s="30">
        <v>166.62</v>
      </c>
      <c r="M977" s="31"/>
      <c r="N977" s="32">
        <v>714</v>
      </c>
      <c r="O977" s="32">
        <v>0</v>
      </c>
    </row>
    <row r="978" spans="1:15" ht="34.5" customHeight="1" thickBot="1">
      <c r="A978" s="23" t="s">
        <v>3446</v>
      </c>
      <c r="B978" s="24" t="s">
        <v>22</v>
      </c>
      <c r="C978" s="25" t="str">
        <f>HYPERLINK("https://kts-pro.ru/images/tovar/C0272-60.jpg")</f>
        <v>https://kts-pro.ru/images/tovar/C0272-60.jpg</v>
      </c>
      <c r="D978" s="25" t="s">
        <v>3447</v>
      </c>
      <c r="E978" s="28" t="s">
        <v>3448</v>
      </c>
      <c r="F978" s="23" t="s">
        <v>3449</v>
      </c>
      <c r="G978" s="23" t="s">
        <v>23</v>
      </c>
      <c r="H978" s="26">
        <v>20</v>
      </c>
      <c r="I978" s="27" t="s">
        <v>22</v>
      </c>
      <c r="J978" s="28" t="s">
        <v>3437</v>
      </c>
      <c r="K978" s="29">
        <v>20</v>
      </c>
      <c r="L978" s="30">
        <v>166.62</v>
      </c>
      <c r="M978" s="31"/>
      <c r="N978" s="32">
        <v>543</v>
      </c>
      <c r="O978" s="32">
        <v>200</v>
      </c>
    </row>
    <row r="979" spans="1:13" ht="34.5" customHeight="1">
      <c r="A979" s="18"/>
      <c r="B979" s="19"/>
      <c r="C979" s="20"/>
      <c r="D979" s="20" t="s">
        <v>3450</v>
      </c>
      <c r="E979" s="46" t="s">
        <v>3451</v>
      </c>
      <c r="F979" s="22"/>
      <c r="G979" s="22"/>
      <c r="H979" s="22"/>
      <c r="I979" s="22"/>
      <c r="J979" s="21"/>
      <c r="K979" s="22"/>
      <c r="L979" s="22"/>
      <c r="M979" s="22"/>
    </row>
    <row r="980" spans="1:15" ht="34.5" customHeight="1">
      <c r="A980" s="23" t="s">
        <v>3452</v>
      </c>
      <c r="B980" s="24" t="s">
        <v>22</v>
      </c>
      <c r="C980" s="25" t="str">
        <f>HYPERLINK("https://kts-pro.ru/images/tovar/C4577-06.jpg")</f>
        <v>https://kts-pro.ru/images/tovar/C4577-06.jpg</v>
      </c>
      <c r="D980" s="25" t="s">
        <v>3453</v>
      </c>
      <c r="E980" s="28" t="s">
        <v>3454</v>
      </c>
      <c r="F980" s="23" t="s">
        <v>3455</v>
      </c>
      <c r="G980" s="23" t="s">
        <v>23</v>
      </c>
      <c r="H980" s="26">
        <v>20</v>
      </c>
      <c r="I980" s="27" t="s">
        <v>22</v>
      </c>
      <c r="J980" s="28" t="s">
        <v>3456</v>
      </c>
      <c r="K980" s="29">
        <v>20</v>
      </c>
      <c r="L980" s="30">
        <v>120.46</v>
      </c>
      <c r="M980" s="31"/>
      <c r="N980" s="32">
        <v>526</v>
      </c>
      <c r="O980" s="32">
        <v>0</v>
      </c>
    </row>
    <row r="981" spans="1:15" ht="34.5" customHeight="1" thickBot="1">
      <c r="A981" s="23" t="s">
        <v>3457</v>
      </c>
      <c r="B981" s="24" t="s">
        <v>22</v>
      </c>
      <c r="C981" s="25" t="str">
        <f>HYPERLINK("https://kts-pro.ru/images/tovar/C4577-02.jpg")</f>
        <v>https://kts-pro.ru/images/tovar/C4577-02.jpg</v>
      </c>
      <c r="D981" s="25" t="s">
        <v>3458</v>
      </c>
      <c r="E981" s="28" t="s">
        <v>3459</v>
      </c>
      <c r="F981" s="23" t="s">
        <v>3460</v>
      </c>
      <c r="G981" s="23" t="s">
        <v>23</v>
      </c>
      <c r="H981" s="26">
        <v>20</v>
      </c>
      <c r="I981" s="27" t="s">
        <v>22</v>
      </c>
      <c r="J981" s="28" t="s">
        <v>3456</v>
      </c>
      <c r="K981" s="29">
        <v>20</v>
      </c>
      <c r="L981" s="30">
        <v>120.46</v>
      </c>
      <c r="M981" s="31"/>
      <c r="N981" s="32">
        <v>980</v>
      </c>
      <c r="O981" s="32">
        <v>0</v>
      </c>
    </row>
    <row r="982" spans="1:13" ht="34.5" customHeight="1">
      <c r="A982" s="18"/>
      <c r="B982" s="19"/>
      <c r="C982" s="20"/>
      <c r="D982" s="20" t="s">
        <v>3461</v>
      </c>
      <c r="E982" s="46" t="s">
        <v>3462</v>
      </c>
      <c r="F982" s="22"/>
      <c r="G982" s="22"/>
      <c r="H982" s="22"/>
      <c r="I982" s="22"/>
      <c r="J982" s="21"/>
      <c r="K982" s="22"/>
      <c r="L982" s="22"/>
      <c r="M982" s="22"/>
    </row>
    <row r="983" spans="1:15" ht="34.5" customHeight="1" thickBot="1">
      <c r="A983" s="23" t="s">
        <v>3463</v>
      </c>
      <c r="B983" s="24" t="s">
        <v>22</v>
      </c>
      <c r="C983" s="25" t="str">
        <f>HYPERLINK("https://kts-pro.ru/images/tovar/C4578-02.jpg")</f>
        <v>https://kts-pro.ru/images/tovar/C4578-02.jpg</v>
      </c>
      <c r="D983" s="25" t="s">
        <v>3464</v>
      </c>
      <c r="E983" s="28" t="s">
        <v>3465</v>
      </c>
      <c r="F983" s="23" t="s">
        <v>3466</v>
      </c>
      <c r="G983" s="23" t="s">
        <v>23</v>
      </c>
      <c r="H983" s="26">
        <v>26</v>
      </c>
      <c r="I983" s="27" t="s">
        <v>22</v>
      </c>
      <c r="J983" s="28" t="s">
        <v>3467</v>
      </c>
      <c r="K983" s="29">
        <v>20</v>
      </c>
      <c r="L983" s="30">
        <v>81.58</v>
      </c>
      <c r="M983" s="31"/>
      <c r="N983" s="32">
        <v>651</v>
      </c>
      <c r="O983" s="32">
        <v>0</v>
      </c>
    </row>
    <row r="984" spans="1:15" ht="34.5" customHeight="1" thickBot="1">
      <c r="A984" s="13"/>
      <c r="B984" s="14"/>
      <c r="C984" s="15"/>
      <c r="D984" s="15" t="s">
        <v>2555</v>
      </c>
      <c r="E984" s="45" t="s">
        <v>3468</v>
      </c>
      <c r="F984" s="17"/>
      <c r="G984" s="17"/>
      <c r="H984" s="17"/>
      <c r="I984" s="17"/>
      <c r="J984" s="16"/>
      <c r="K984" s="17"/>
      <c r="L984" s="17"/>
      <c r="M984" s="17"/>
      <c r="N984" s="17"/>
      <c r="O984" s="17"/>
    </row>
    <row r="985" spans="1:15" ht="34.5" customHeight="1" thickBot="1">
      <c r="A985" s="13"/>
      <c r="B985" s="14"/>
      <c r="C985" s="15"/>
      <c r="D985" s="15" t="s">
        <v>2555</v>
      </c>
      <c r="E985" s="45" t="s">
        <v>3469</v>
      </c>
      <c r="F985" s="17"/>
      <c r="G985" s="17"/>
      <c r="H985" s="17"/>
      <c r="I985" s="17"/>
      <c r="J985" s="16"/>
      <c r="K985" s="17"/>
      <c r="L985" s="17"/>
      <c r="M985" s="17"/>
      <c r="N985" s="17"/>
      <c r="O985" s="17"/>
    </row>
    <row r="986" spans="1:13" ht="34.5" customHeight="1">
      <c r="A986" s="18"/>
      <c r="B986" s="19"/>
      <c r="C986" s="20"/>
      <c r="D986" s="20" t="s">
        <v>3470</v>
      </c>
      <c r="E986" s="46" t="s">
        <v>3471</v>
      </c>
      <c r="F986" s="22"/>
      <c r="G986" s="22"/>
      <c r="H986" s="22"/>
      <c r="I986" s="22"/>
      <c r="J986" s="21"/>
      <c r="K986" s="22"/>
      <c r="L986" s="22"/>
      <c r="M986" s="22"/>
    </row>
    <row r="987" spans="1:15" ht="34.5" customHeight="1">
      <c r="A987" s="23" t="s">
        <v>3472</v>
      </c>
      <c r="B987" s="24" t="s">
        <v>22</v>
      </c>
      <c r="C987" s="25" t="str">
        <f>HYPERLINK("https://www.kts-pro.ru/images/tovar/C1171-46.jpg")</f>
        <v>https://www.kts-pro.ru/images/tovar/C1171-46.jpg</v>
      </c>
      <c r="D987" s="25" t="s">
        <v>3473</v>
      </c>
      <c r="E987" s="28" t="s">
        <v>3474</v>
      </c>
      <c r="F987" s="23" t="s">
        <v>3475</v>
      </c>
      <c r="G987" s="23" t="s">
        <v>23</v>
      </c>
      <c r="H987" s="26">
        <v>40</v>
      </c>
      <c r="I987" s="27" t="s">
        <v>22</v>
      </c>
      <c r="J987" s="28" t="s">
        <v>3476</v>
      </c>
      <c r="K987" s="29">
        <v>20</v>
      </c>
      <c r="L987" s="30">
        <v>86.6</v>
      </c>
      <c r="M987" s="31"/>
      <c r="N987" s="32">
        <v>324</v>
      </c>
      <c r="O987" s="32">
        <v>0</v>
      </c>
    </row>
    <row r="988" spans="1:15" ht="34.5" customHeight="1">
      <c r="A988" s="23" t="s">
        <v>3477</v>
      </c>
      <c r="B988" s="24" t="s">
        <v>22</v>
      </c>
      <c r="C988" s="25" t="str">
        <f>HYPERLINK("https://www.kts-pro.ru/images/tovar/C1171-44.jpg")</f>
        <v>https://www.kts-pro.ru/images/tovar/C1171-44.jpg</v>
      </c>
      <c r="D988" s="25" t="s">
        <v>3478</v>
      </c>
      <c r="E988" s="28" t="s">
        <v>3479</v>
      </c>
      <c r="F988" s="23" t="s">
        <v>3480</v>
      </c>
      <c r="G988" s="23" t="s">
        <v>23</v>
      </c>
      <c r="H988" s="26">
        <v>40</v>
      </c>
      <c r="I988" s="27" t="s">
        <v>22</v>
      </c>
      <c r="J988" s="28" t="s">
        <v>3476</v>
      </c>
      <c r="K988" s="29">
        <v>20</v>
      </c>
      <c r="L988" s="30">
        <v>86.6</v>
      </c>
      <c r="M988" s="31"/>
      <c r="N988" s="32">
        <v>901</v>
      </c>
      <c r="O988" s="32">
        <v>440</v>
      </c>
    </row>
    <row r="989" spans="1:15" ht="34.5" customHeight="1">
      <c r="A989" s="23" t="s">
        <v>3481</v>
      </c>
      <c r="B989" s="24" t="s">
        <v>22</v>
      </c>
      <c r="C989" s="25" t="str">
        <f>HYPERLINK("https://www.kts-pro.ru/images/tovar/C1171-37.jpg")</f>
        <v>https://www.kts-pro.ru/images/tovar/C1171-37.jpg</v>
      </c>
      <c r="D989" s="25" t="s">
        <v>3482</v>
      </c>
      <c r="E989" s="28" t="s">
        <v>3483</v>
      </c>
      <c r="F989" s="23" t="s">
        <v>3484</v>
      </c>
      <c r="G989" s="23" t="s">
        <v>23</v>
      </c>
      <c r="H989" s="26">
        <v>40</v>
      </c>
      <c r="I989" s="27" t="s">
        <v>22</v>
      </c>
      <c r="J989" s="28" t="s">
        <v>3476</v>
      </c>
      <c r="K989" s="29">
        <v>20</v>
      </c>
      <c r="L989" s="30">
        <v>86.6</v>
      </c>
      <c r="M989" s="31"/>
      <c r="N989" s="32">
        <v>461</v>
      </c>
      <c r="O989" s="32">
        <v>0</v>
      </c>
    </row>
    <row r="990" spans="1:15" ht="34.5" customHeight="1">
      <c r="A990" s="23" t="s">
        <v>3485</v>
      </c>
      <c r="B990" s="24" t="s">
        <v>22</v>
      </c>
      <c r="C990" s="25" t="str">
        <f>HYPERLINK("https://www.kts-pro.ru/images/tovar/C1171-39.jpg")</f>
        <v>https://www.kts-pro.ru/images/tovar/C1171-39.jpg</v>
      </c>
      <c r="D990" s="25" t="s">
        <v>3486</v>
      </c>
      <c r="E990" s="28" t="s">
        <v>3487</v>
      </c>
      <c r="F990" s="23" t="s">
        <v>3488</v>
      </c>
      <c r="G990" s="23" t="s">
        <v>23</v>
      </c>
      <c r="H990" s="26">
        <v>40</v>
      </c>
      <c r="I990" s="27" t="s">
        <v>22</v>
      </c>
      <c r="J990" s="28" t="s">
        <v>3476</v>
      </c>
      <c r="K990" s="29">
        <v>20</v>
      </c>
      <c r="L990" s="30">
        <v>86.6</v>
      </c>
      <c r="M990" s="31"/>
      <c r="N990" s="32">
        <v>603</v>
      </c>
      <c r="O990" s="32">
        <v>280</v>
      </c>
    </row>
    <row r="991" spans="1:15" ht="34.5" customHeight="1" thickBot="1">
      <c r="A991" s="23" t="s">
        <v>3489</v>
      </c>
      <c r="B991" s="24" t="s">
        <v>22</v>
      </c>
      <c r="C991" s="25" t="str">
        <f>HYPERLINK("https://www.kts-pro.ru/images/tovar/C1171-43.jpg")</f>
        <v>https://www.kts-pro.ru/images/tovar/C1171-43.jpg</v>
      </c>
      <c r="D991" s="25" t="s">
        <v>3490</v>
      </c>
      <c r="E991" s="28" t="s">
        <v>3491</v>
      </c>
      <c r="F991" s="23" t="s">
        <v>3492</v>
      </c>
      <c r="G991" s="23" t="s">
        <v>23</v>
      </c>
      <c r="H991" s="26">
        <v>40</v>
      </c>
      <c r="I991" s="27" t="s">
        <v>22</v>
      </c>
      <c r="J991" s="28" t="s">
        <v>3476</v>
      </c>
      <c r="K991" s="29">
        <v>20</v>
      </c>
      <c r="L991" s="30">
        <v>86.6</v>
      </c>
      <c r="M991" s="31"/>
      <c r="N991" s="32">
        <v>909</v>
      </c>
      <c r="O991" s="32">
        <v>600</v>
      </c>
    </row>
    <row r="992" spans="1:13" ht="34.5" customHeight="1">
      <c r="A992" s="18"/>
      <c r="B992" s="19"/>
      <c r="C992" s="20"/>
      <c r="D992" s="20" t="s">
        <v>3493</v>
      </c>
      <c r="E992" s="46" t="s">
        <v>3494</v>
      </c>
      <c r="F992" s="22"/>
      <c r="G992" s="22"/>
      <c r="H992" s="22"/>
      <c r="I992" s="22"/>
      <c r="J992" s="21"/>
      <c r="K992" s="22"/>
      <c r="L992" s="22"/>
      <c r="M992" s="22"/>
    </row>
    <row r="993" spans="1:15" ht="34.5" customHeight="1">
      <c r="A993" s="23" t="s">
        <v>3496</v>
      </c>
      <c r="B993" s="24" t="s">
        <v>22</v>
      </c>
      <c r="C993" s="25" t="str">
        <f>HYPERLINK("https://www.kts-pro.ru/images/tovar/C1375-94.jpg")</f>
        <v>https://www.kts-pro.ru/images/tovar/C1375-94.jpg</v>
      </c>
      <c r="D993" s="25" t="s">
        <v>3497</v>
      </c>
      <c r="E993" s="28" t="s">
        <v>3498</v>
      </c>
      <c r="F993" s="23" t="s">
        <v>3499</v>
      </c>
      <c r="G993" s="23" t="s">
        <v>23</v>
      </c>
      <c r="H993" s="26">
        <v>16</v>
      </c>
      <c r="I993" s="27" t="s">
        <v>22</v>
      </c>
      <c r="J993" s="28" t="s">
        <v>3495</v>
      </c>
      <c r="K993" s="29">
        <v>20</v>
      </c>
      <c r="L993" s="30">
        <v>213.86</v>
      </c>
      <c r="M993" s="31"/>
      <c r="N993" s="32">
        <v>1140</v>
      </c>
      <c r="O993" s="32">
        <v>208</v>
      </c>
    </row>
    <row r="994" spans="1:15" ht="34.5" customHeight="1" thickBot="1">
      <c r="A994" s="23" t="s">
        <v>3500</v>
      </c>
      <c r="B994" s="24" t="s">
        <v>22</v>
      </c>
      <c r="C994" s="25" t="str">
        <f>HYPERLINK("https://www.kts-pro.ru/images/tovar/C1375-90.jpg")</f>
        <v>https://www.kts-pro.ru/images/tovar/C1375-90.jpg</v>
      </c>
      <c r="D994" s="25" t="s">
        <v>3501</v>
      </c>
      <c r="E994" s="28" t="s">
        <v>3502</v>
      </c>
      <c r="F994" s="23" t="s">
        <v>3503</v>
      </c>
      <c r="G994" s="23" t="s">
        <v>23</v>
      </c>
      <c r="H994" s="26">
        <v>16</v>
      </c>
      <c r="I994" s="27" t="s">
        <v>22</v>
      </c>
      <c r="J994" s="28" t="s">
        <v>3495</v>
      </c>
      <c r="K994" s="29">
        <v>20</v>
      </c>
      <c r="L994" s="30">
        <v>213.86</v>
      </c>
      <c r="M994" s="31"/>
      <c r="N994" s="32">
        <v>1472</v>
      </c>
      <c r="O994" s="32">
        <v>192</v>
      </c>
    </row>
    <row r="995" spans="1:13" ht="34.5" customHeight="1">
      <c r="A995" s="18"/>
      <c r="B995" s="19"/>
      <c r="C995" s="20"/>
      <c r="D995" s="20" t="s">
        <v>3504</v>
      </c>
      <c r="E995" s="46" t="s">
        <v>3505</v>
      </c>
      <c r="F995" s="22"/>
      <c r="G995" s="22"/>
      <c r="H995" s="22"/>
      <c r="I995" s="22"/>
      <c r="J995" s="21"/>
      <c r="K995" s="22"/>
      <c r="L995" s="22"/>
      <c r="M995" s="22"/>
    </row>
    <row r="996" spans="1:15" ht="34.5" customHeight="1" thickBot="1">
      <c r="A996" s="23" t="s">
        <v>3507</v>
      </c>
      <c r="B996" s="24" t="s">
        <v>22</v>
      </c>
      <c r="C996" s="25" t="str">
        <f>HYPERLINK("https://www.kts-pro.ru/images/tovar/C1367-60.jpg")</f>
        <v>https://www.kts-pro.ru/images/tovar/C1367-60.jpg</v>
      </c>
      <c r="D996" s="25" t="s">
        <v>3508</v>
      </c>
      <c r="E996" s="28" t="s">
        <v>3509</v>
      </c>
      <c r="F996" s="23" t="s">
        <v>3510</v>
      </c>
      <c r="G996" s="23" t="s">
        <v>23</v>
      </c>
      <c r="H996" s="26">
        <v>32</v>
      </c>
      <c r="I996" s="27" t="s">
        <v>22</v>
      </c>
      <c r="J996" s="28" t="s">
        <v>3506</v>
      </c>
      <c r="K996" s="29">
        <v>20</v>
      </c>
      <c r="L996" s="30">
        <v>73.89</v>
      </c>
      <c r="M996" s="31"/>
      <c r="N996" s="32">
        <v>1266</v>
      </c>
      <c r="O996" s="32">
        <v>0</v>
      </c>
    </row>
    <row r="997" spans="1:13" ht="34.5" customHeight="1">
      <c r="A997" s="18"/>
      <c r="B997" s="19"/>
      <c r="C997" s="20"/>
      <c r="D997" s="20" t="s">
        <v>3511</v>
      </c>
      <c r="E997" s="46" t="s">
        <v>3512</v>
      </c>
      <c r="F997" s="22"/>
      <c r="G997" s="22"/>
      <c r="H997" s="22"/>
      <c r="I997" s="22"/>
      <c r="J997" s="21"/>
      <c r="K997" s="22"/>
      <c r="L997" s="22"/>
      <c r="M997" s="22"/>
    </row>
    <row r="998" spans="1:15" ht="34.5" customHeight="1">
      <c r="A998" s="23" t="s">
        <v>3514</v>
      </c>
      <c r="B998" s="24" t="s">
        <v>22</v>
      </c>
      <c r="C998" s="25" t="str">
        <f>HYPERLINK("https://kts-pro.ru/images/tovar/C1393-68.jpg")</f>
        <v>https://kts-pro.ru/images/tovar/C1393-68.jpg</v>
      </c>
      <c r="D998" s="25" t="s">
        <v>3515</v>
      </c>
      <c r="E998" s="28" t="s">
        <v>3516</v>
      </c>
      <c r="F998" s="23" t="s">
        <v>3517</v>
      </c>
      <c r="G998" s="23" t="s">
        <v>23</v>
      </c>
      <c r="H998" s="26">
        <v>40</v>
      </c>
      <c r="I998" s="27" t="s">
        <v>22</v>
      </c>
      <c r="J998" s="28" t="s">
        <v>3513</v>
      </c>
      <c r="K998" s="29">
        <v>20</v>
      </c>
      <c r="L998" s="30">
        <v>74.2</v>
      </c>
      <c r="M998" s="31"/>
      <c r="N998" s="32">
        <v>1489</v>
      </c>
      <c r="O998" s="32">
        <v>800</v>
      </c>
    </row>
    <row r="999" spans="1:15" ht="34.5" customHeight="1">
      <c r="A999" s="23" t="s">
        <v>3518</v>
      </c>
      <c r="B999" s="24" t="s">
        <v>22</v>
      </c>
      <c r="C999" s="25" t="str">
        <f>HYPERLINK("https://kts-pro.ru/images/tovar/C1393-70.jpg")</f>
        <v>https://kts-pro.ru/images/tovar/C1393-70.jpg</v>
      </c>
      <c r="D999" s="25" t="s">
        <v>3519</v>
      </c>
      <c r="E999" s="28" t="s">
        <v>3520</v>
      </c>
      <c r="F999" s="23" t="s">
        <v>3521</v>
      </c>
      <c r="G999" s="23" t="s">
        <v>23</v>
      </c>
      <c r="H999" s="26">
        <v>40</v>
      </c>
      <c r="I999" s="27" t="s">
        <v>22</v>
      </c>
      <c r="J999" s="28" t="s">
        <v>3513</v>
      </c>
      <c r="K999" s="29">
        <v>20</v>
      </c>
      <c r="L999" s="30">
        <v>74.2</v>
      </c>
      <c r="M999" s="31"/>
      <c r="N999" s="32">
        <v>998</v>
      </c>
      <c r="O999" s="32">
        <v>800</v>
      </c>
    </row>
    <row r="1000" spans="1:15" ht="34.5" customHeight="1" thickBot="1">
      <c r="A1000" s="23" t="s">
        <v>3522</v>
      </c>
      <c r="B1000" s="24" t="s">
        <v>22</v>
      </c>
      <c r="C1000" s="25" t="str">
        <f>HYPERLINK("https://kts-pro.ru/images/tovar/C1393-71.jpg")</f>
        <v>https://kts-pro.ru/images/tovar/C1393-71.jpg</v>
      </c>
      <c r="D1000" s="25" t="s">
        <v>3523</v>
      </c>
      <c r="E1000" s="28" t="s">
        <v>3524</v>
      </c>
      <c r="F1000" s="23" t="s">
        <v>3525</v>
      </c>
      <c r="G1000" s="23" t="s">
        <v>23</v>
      </c>
      <c r="H1000" s="26">
        <v>40</v>
      </c>
      <c r="I1000" s="27" t="s">
        <v>22</v>
      </c>
      <c r="J1000" s="28" t="s">
        <v>3513</v>
      </c>
      <c r="K1000" s="29">
        <v>20</v>
      </c>
      <c r="L1000" s="30">
        <v>74.2</v>
      </c>
      <c r="M1000" s="31"/>
      <c r="N1000" s="32">
        <v>1954</v>
      </c>
      <c r="O1000" s="32">
        <v>0</v>
      </c>
    </row>
    <row r="1001" spans="1:13" ht="34.5" customHeight="1">
      <c r="A1001" s="18"/>
      <c r="B1001" s="19"/>
      <c r="C1001" s="20"/>
      <c r="D1001" s="20" t="s">
        <v>3526</v>
      </c>
      <c r="E1001" s="46" t="s">
        <v>3527</v>
      </c>
      <c r="F1001" s="22"/>
      <c r="G1001" s="22"/>
      <c r="H1001" s="22"/>
      <c r="I1001" s="22"/>
      <c r="J1001" s="21"/>
      <c r="K1001" s="22"/>
      <c r="L1001" s="22"/>
      <c r="M1001" s="22"/>
    </row>
    <row r="1002" spans="1:15" ht="34.5" customHeight="1">
      <c r="A1002" s="23" t="s">
        <v>3528</v>
      </c>
      <c r="B1002" s="24" t="s">
        <v>22</v>
      </c>
      <c r="C1002" s="25" t="str">
        <f>HYPERLINK("https://www.kts-pro.ru/images/tovar/C1365-71.jpg")</f>
        <v>https://www.kts-pro.ru/images/tovar/C1365-71.jpg</v>
      </c>
      <c r="D1002" s="25" t="s">
        <v>3529</v>
      </c>
      <c r="E1002" s="28" t="s">
        <v>3530</v>
      </c>
      <c r="F1002" s="23" t="s">
        <v>3531</v>
      </c>
      <c r="G1002" s="23" t="s">
        <v>23</v>
      </c>
      <c r="H1002" s="26">
        <v>80</v>
      </c>
      <c r="I1002" s="27" t="s">
        <v>22</v>
      </c>
      <c r="J1002" s="28" t="s">
        <v>3532</v>
      </c>
      <c r="K1002" s="29">
        <v>20</v>
      </c>
      <c r="L1002" s="30">
        <v>40.79</v>
      </c>
      <c r="M1002" s="31"/>
      <c r="N1002" s="32">
        <v>2713</v>
      </c>
      <c r="O1002" s="32">
        <v>0</v>
      </c>
    </row>
    <row r="1003" spans="1:15" ht="34.5" customHeight="1">
      <c r="A1003" s="23" t="s">
        <v>3533</v>
      </c>
      <c r="B1003" s="24" t="s">
        <v>22</v>
      </c>
      <c r="C1003" s="25" t="str">
        <f>HYPERLINK("https://www.kts-pro.ru/images/tovar/C1365-78.jpg")</f>
        <v>https://www.kts-pro.ru/images/tovar/C1365-78.jpg</v>
      </c>
      <c r="D1003" s="25" t="s">
        <v>3534</v>
      </c>
      <c r="E1003" s="28" t="s">
        <v>3535</v>
      </c>
      <c r="F1003" s="23" t="s">
        <v>3536</v>
      </c>
      <c r="G1003" s="23" t="s">
        <v>23</v>
      </c>
      <c r="H1003" s="26">
        <v>80</v>
      </c>
      <c r="I1003" s="27" t="s">
        <v>22</v>
      </c>
      <c r="J1003" s="28" t="s">
        <v>3532</v>
      </c>
      <c r="K1003" s="29">
        <v>20</v>
      </c>
      <c r="L1003" s="30">
        <v>40.79</v>
      </c>
      <c r="M1003" s="31"/>
      <c r="N1003" s="32">
        <v>2574</v>
      </c>
      <c r="O1003" s="32">
        <v>0</v>
      </c>
    </row>
    <row r="1004" spans="1:15" ht="34.5" customHeight="1">
      <c r="A1004" s="23" t="s">
        <v>3537</v>
      </c>
      <c r="B1004" s="24" t="s">
        <v>22</v>
      </c>
      <c r="C1004" s="25" t="str">
        <f>HYPERLINK("https://www.kts-pro.ru/images/tovar/C1365-76.jpg")</f>
        <v>https://www.kts-pro.ru/images/tovar/C1365-76.jpg</v>
      </c>
      <c r="D1004" s="25" t="s">
        <v>3538</v>
      </c>
      <c r="E1004" s="28" t="s">
        <v>3539</v>
      </c>
      <c r="F1004" s="23" t="s">
        <v>3540</v>
      </c>
      <c r="G1004" s="23" t="s">
        <v>23</v>
      </c>
      <c r="H1004" s="26">
        <v>80</v>
      </c>
      <c r="I1004" s="27" t="s">
        <v>22</v>
      </c>
      <c r="J1004" s="28" t="s">
        <v>3532</v>
      </c>
      <c r="K1004" s="29">
        <v>20</v>
      </c>
      <c r="L1004" s="30">
        <v>40.79</v>
      </c>
      <c r="M1004" s="31"/>
      <c r="N1004" s="32">
        <v>2899</v>
      </c>
      <c r="O1004" s="32">
        <v>0</v>
      </c>
    </row>
    <row r="1005" spans="1:15" ht="34.5" customHeight="1">
      <c r="A1005" s="23" t="s">
        <v>3541</v>
      </c>
      <c r="B1005" s="24" t="s">
        <v>22</v>
      </c>
      <c r="C1005" s="25" t="str">
        <f>HYPERLINK("https://www.kts-pro.ru/images/tovar/C1365-75.jpg")</f>
        <v>https://www.kts-pro.ru/images/tovar/C1365-75.jpg</v>
      </c>
      <c r="D1005" s="25" t="s">
        <v>3542</v>
      </c>
      <c r="E1005" s="28" t="s">
        <v>3543</v>
      </c>
      <c r="F1005" s="23" t="s">
        <v>3544</v>
      </c>
      <c r="G1005" s="23" t="s">
        <v>23</v>
      </c>
      <c r="H1005" s="26">
        <v>80</v>
      </c>
      <c r="I1005" s="27" t="s">
        <v>22</v>
      </c>
      <c r="J1005" s="28" t="s">
        <v>3532</v>
      </c>
      <c r="K1005" s="29">
        <v>20</v>
      </c>
      <c r="L1005" s="30">
        <v>40.79</v>
      </c>
      <c r="M1005" s="31"/>
      <c r="N1005" s="32">
        <v>3211</v>
      </c>
      <c r="O1005" s="32">
        <v>0</v>
      </c>
    </row>
    <row r="1006" spans="1:15" ht="34.5" customHeight="1">
      <c r="A1006" s="23" t="s">
        <v>3545</v>
      </c>
      <c r="B1006" s="24" t="s">
        <v>22</v>
      </c>
      <c r="C1006" s="25" t="str">
        <f>HYPERLINK("https://www.kts-pro.ru/images/tovar/C1365-73.jpg")</f>
        <v>https://www.kts-pro.ru/images/tovar/C1365-73.jpg</v>
      </c>
      <c r="D1006" s="25" t="s">
        <v>3546</v>
      </c>
      <c r="E1006" s="28" t="s">
        <v>3547</v>
      </c>
      <c r="F1006" s="23" t="s">
        <v>3548</v>
      </c>
      <c r="G1006" s="23" t="s">
        <v>23</v>
      </c>
      <c r="H1006" s="26">
        <v>80</v>
      </c>
      <c r="I1006" s="27" t="s">
        <v>22</v>
      </c>
      <c r="J1006" s="28" t="s">
        <v>3532</v>
      </c>
      <c r="K1006" s="29">
        <v>20</v>
      </c>
      <c r="L1006" s="30">
        <v>40.79</v>
      </c>
      <c r="M1006" s="31"/>
      <c r="N1006" s="32">
        <v>2769</v>
      </c>
      <c r="O1006" s="32">
        <v>0</v>
      </c>
    </row>
    <row r="1007" spans="1:15" ht="34.5" customHeight="1">
      <c r="A1007" s="23" t="s">
        <v>3549</v>
      </c>
      <c r="B1007" s="24" t="s">
        <v>22</v>
      </c>
      <c r="C1007" s="25" t="str">
        <f>HYPERLINK("https://www.kts-pro.ru/images/tovar/C1365-70.jpg")</f>
        <v>https://www.kts-pro.ru/images/tovar/C1365-70.jpg</v>
      </c>
      <c r="D1007" s="25" t="s">
        <v>3550</v>
      </c>
      <c r="E1007" s="28" t="s">
        <v>3551</v>
      </c>
      <c r="F1007" s="23" t="s">
        <v>3552</v>
      </c>
      <c r="G1007" s="23" t="s">
        <v>23</v>
      </c>
      <c r="H1007" s="26">
        <v>80</v>
      </c>
      <c r="I1007" s="27" t="s">
        <v>22</v>
      </c>
      <c r="J1007" s="28" t="s">
        <v>3532</v>
      </c>
      <c r="K1007" s="29">
        <v>20</v>
      </c>
      <c r="L1007" s="30">
        <v>40.79</v>
      </c>
      <c r="M1007" s="31"/>
      <c r="N1007" s="32">
        <v>2874</v>
      </c>
      <c r="O1007" s="32">
        <v>20</v>
      </c>
    </row>
    <row r="1008" spans="1:15" ht="34.5" customHeight="1">
      <c r="A1008" s="23" t="s">
        <v>3553</v>
      </c>
      <c r="B1008" s="24" t="s">
        <v>22</v>
      </c>
      <c r="C1008" s="25" t="str">
        <f>HYPERLINK("https://www.kts-pro.ru/images/tovar/C1365-77.jpg")</f>
        <v>https://www.kts-pro.ru/images/tovar/C1365-77.jpg</v>
      </c>
      <c r="D1008" s="25" t="s">
        <v>3554</v>
      </c>
      <c r="E1008" s="28" t="s">
        <v>3555</v>
      </c>
      <c r="F1008" s="23" t="s">
        <v>3556</v>
      </c>
      <c r="G1008" s="23" t="s">
        <v>23</v>
      </c>
      <c r="H1008" s="26">
        <v>80</v>
      </c>
      <c r="I1008" s="27" t="s">
        <v>22</v>
      </c>
      <c r="J1008" s="28" t="s">
        <v>3532</v>
      </c>
      <c r="K1008" s="29">
        <v>20</v>
      </c>
      <c r="L1008" s="30">
        <v>40.79</v>
      </c>
      <c r="M1008" s="31"/>
      <c r="N1008" s="32">
        <v>3127</v>
      </c>
      <c r="O1008" s="32">
        <v>0</v>
      </c>
    </row>
    <row r="1009" spans="1:15" ht="34.5" customHeight="1">
      <c r="A1009" s="23" t="s">
        <v>3557</v>
      </c>
      <c r="B1009" s="24" t="s">
        <v>22</v>
      </c>
      <c r="C1009" s="25" t="str">
        <f>HYPERLINK("https://www.kts-pro.ru/images/tovar/C1365-74.jpg")</f>
        <v>https://www.kts-pro.ru/images/tovar/C1365-74.jpg</v>
      </c>
      <c r="D1009" s="25" t="s">
        <v>3558</v>
      </c>
      <c r="E1009" s="28" t="s">
        <v>3559</v>
      </c>
      <c r="F1009" s="23" t="s">
        <v>3560</v>
      </c>
      <c r="G1009" s="23" t="s">
        <v>23</v>
      </c>
      <c r="H1009" s="26">
        <v>80</v>
      </c>
      <c r="I1009" s="27" t="s">
        <v>22</v>
      </c>
      <c r="J1009" s="28" t="s">
        <v>3532</v>
      </c>
      <c r="K1009" s="29">
        <v>20</v>
      </c>
      <c r="L1009" s="30">
        <v>40.79</v>
      </c>
      <c r="M1009" s="31"/>
      <c r="N1009" s="32">
        <v>2771</v>
      </c>
      <c r="O1009" s="32">
        <v>0</v>
      </c>
    </row>
    <row r="1010" spans="1:15" ht="34.5" customHeight="1" thickBot="1">
      <c r="A1010" s="23" t="s">
        <v>3561</v>
      </c>
      <c r="B1010" s="24" t="s">
        <v>22</v>
      </c>
      <c r="C1010" s="25" t="str">
        <f>HYPERLINK("https://www.kts-pro.ru/images/tovar/C1365-72.jpg")</f>
        <v>https://www.kts-pro.ru/images/tovar/C1365-72.jpg</v>
      </c>
      <c r="D1010" s="25" t="s">
        <v>3562</v>
      </c>
      <c r="E1010" s="28" t="s">
        <v>3563</v>
      </c>
      <c r="F1010" s="23" t="s">
        <v>3564</v>
      </c>
      <c r="G1010" s="23" t="s">
        <v>23</v>
      </c>
      <c r="H1010" s="26">
        <v>80</v>
      </c>
      <c r="I1010" s="27" t="s">
        <v>22</v>
      </c>
      <c r="J1010" s="28" t="s">
        <v>3532</v>
      </c>
      <c r="K1010" s="29">
        <v>20</v>
      </c>
      <c r="L1010" s="30">
        <v>40.79</v>
      </c>
      <c r="M1010" s="31"/>
      <c r="N1010" s="32">
        <v>2634</v>
      </c>
      <c r="O1010" s="32">
        <v>0</v>
      </c>
    </row>
    <row r="1011" spans="1:13" ht="34.5" customHeight="1">
      <c r="A1011" s="18"/>
      <c r="B1011" s="19"/>
      <c r="C1011" s="20"/>
      <c r="D1011" s="20" t="s">
        <v>3565</v>
      </c>
      <c r="E1011" s="46" t="s">
        <v>3566</v>
      </c>
      <c r="F1011" s="22"/>
      <c r="G1011" s="22"/>
      <c r="H1011" s="22"/>
      <c r="I1011" s="22"/>
      <c r="J1011" s="21"/>
      <c r="K1011" s="22"/>
      <c r="L1011" s="22"/>
      <c r="M1011" s="22"/>
    </row>
    <row r="1012" spans="1:15" ht="34.5" customHeight="1">
      <c r="A1012" s="23" t="s">
        <v>3567</v>
      </c>
      <c r="B1012" s="24" t="s">
        <v>22</v>
      </c>
      <c r="C1012" s="25" t="str">
        <f>HYPERLINK("https://www.kts-pro.ru/images/tovar/C3608-19.jpg")</f>
        <v>https://www.kts-pro.ru/images/tovar/C3608-19.jpg</v>
      </c>
      <c r="D1012" s="25" t="s">
        <v>3568</v>
      </c>
      <c r="E1012" s="28" t="s">
        <v>3569</v>
      </c>
      <c r="F1012" s="23" t="s">
        <v>3570</v>
      </c>
      <c r="G1012" s="23" t="s">
        <v>23</v>
      </c>
      <c r="H1012" s="26">
        <v>10</v>
      </c>
      <c r="I1012" s="27" t="s">
        <v>22</v>
      </c>
      <c r="J1012" s="28" t="s">
        <v>3571</v>
      </c>
      <c r="K1012" s="29">
        <v>20</v>
      </c>
      <c r="L1012" s="30">
        <v>203.16</v>
      </c>
      <c r="M1012" s="31"/>
      <c r="N1012" s="32">
        <v>1053</v>
      </c>
      <c r="O1012" s="32">
        <v>200</v>
      </c>
    </row>
    <row r="1013" spans="1:15" ht="34.5" customHeight="1" thickBot="1">
      <c r="A1013" s="23" t="s">
        <v>3572</v>
      </c>
      <c r="B1013" s="24" t="s">
        <v>22</v>
      </c>
      <c r="C1013" s="25" t="str">
        <f>HYPERLINK("https://www.kts-pro.ru/images/tovar/C3608-18.jpg")</f>
        <v>https://www.kts-pro.ru/images/tovar/C3608-18.jpg</v>
      </c>
      <c r="D1013" s="25" t="s">
        <v>3573</v>
      </c>
      <c r="E1013" s="28" t="s">
        <v>3574</v>
      </c>
      <c r="F1013" s="23" t="s">
        <v>3575</v>
      </c>
      <c r="G1013" s="23" t="s">
        <v>23</v>
      </c>
      <c r="H1013" s="26">
        <v>10</v>
      </c>
      <c r="I1013" s="27" t="s">
        <v>22</v>
      </c>
      <c r="J1013" s="28" t="s">
        <v>3571</v>
      </c>
      <c r="K1013" s="29">
        <v>20</v>
      </c>
      <c r="L1013" s="30">
        <v>203.16</v>
      </c>
      <c r="M1013" s="31"/>
      <c r="N1013" s="32">
        <v>1328</v>
      </c>
      <c r="O1013" s="32">
        <v>200</v>
      </c>
    </row>
    <row r="1014" spans="1:13" ht="34.5" customHeight="1">
      <c r="A1014" s="18"/>
      <c r="B1014" s="19"/>
      <c r="C1014" s="20"/>
      <c r="D1014" s="20" t="s">
        <v>3576</v>
      </c>
      <c r="E1014" s="46" t="s">
        <v>3577</v>
      </c>
      <c r="F1014" s="22"/>
      <c r="G1014" s="22"/>
      <c r="H1014" s="22"/>
      <c r="I1014" s="22"/>
      <c r="J1014" s="21"/>
      <c r="K1014" s="22"/>
      <c r="L1014" s="22"/>
      <c r="M1014" s="22"/>
    </row>
    <row r="1015" spans="1:15" ht="34.5" customHeight="1">
      <c r="A1015" s="23" t="s">
        <v>3579</v>
      </c>
      <c r="B1015" s="24" t="s">
        <v>22</v>
      </c>
      <c r="C1015" s="25" t="str">
        <f>HYPERLINK("https://www.kts-pro.ru/images/tovar/C9037-05.jpg")</f>
        <v>https://www.kts-pro.ru/images/tovar/C9037-05.jpg</v>
      </c>
      <c r="D1015" s="25" t="s">
        <v>3580</v>
      </c>
      <c r="E1015" s="28" t="s">
        <v>3581</v>
      </c>
      <c r="F1015" s="23" t="s">
        <v>3582</v>
      </c>
      <c r="G1015" s="23" t="s">
        <v>23</v>
      </c>
      <c r="H1015" s="26">
        <v>16</v>
      </c>
      <c r="I1015" s="27" t="s">
        <v>22</v>
      </c>
      <c r="J1015" s="28" t="s">
        <v>3578</v>
      </c>
      <c r="K1015" s="29">
        <v>20</v>
      </c>
      <c r="L1015" s="30">
        <v>206.35</v>
      </c>
      <c r="M1015" s="31"/>
      <c r="N1015" s="32">
        <v>1303</v>
      </c>
      <c r="O1015" s="32">
        <v>0</v>
      </c>
    </row>
    <row r="1016" spans="1:15" ht="34.5" customHeight="1" thickBot="1">
      <c r="A1016" s="23" t="s">
        <v>3583</v>
      </c>
      <c r="B1016" s="24" t="s">
        <v>22</v>
      </c>
      <c r="C1016" s="25" t="str">
        <f>HYPERLINK("https://www.kts-pro.ru/images/tovar/C9037-01.jpg")</f>
        <v>https://www.kts-pro.ru/images/tovar/C9037-01.jpg</v>
      </c>
      <c r="D1016" s="25" t="s">
        <v>3584</v>
      </c>
      <c r="E1016" s="28" t="s">
        <v>3585</v>
      </c>
      <c r="F1016" s="23" t="s">
        <v>3586</v>
      </c>
      <c r="G1016" s="23" t="s">
        <v>23</v>
      </c>
      <c r="H1016" s="26">
        <v>16</v>
      </c>
      <c r="I1016" s="27" t="s">
        <v>22</v>
      </c>
      <c r="J1016" s="28" t="s">
        <v>3578</v>
      </c>
      <c r="K1016" s="29">
        <v>20</v>
      </c>
      <c r="L1016" s="30">
        <v>206.35</v>
      </c>
      <c r="M1016" s="31"/>
      <c r="N1016" s="32">
        <v>1026</v>
      </c>
      <c r="O1016" s="32">
        <v>0</v>
      </c>
    </row>
    <row r="1017" spans="1:15" ht="34.5" customHeight="1" thickBot="1">
      <c r="A1017" s="13"/>
      <c r="B1017" s="14"/>
      <c r="C1017" s="15"/>
      <c r="D1017" s="15" t="s">
        <v>2555</v>
      </c>
      <c r="E1017" s="45" t="s">
        <v>3587</v>
      </c>
      <c r="F1017" s="17"/>
      <c r="G1017" s="17"/>
      <c r="H1017" s="17"/>
      <c r="I1017" s="17"/>
      <c r="J1017" s="16"/>
      <c r="K1017" s="17"/>
      <c r="L1017" s="17"/>
      <c r="M1017" s="17"/>
      <c r="N1017" s="17"/>
      <c r="O1017" s="17"/>
    </row>
    <row r="1018" spans="1:13" ht="34.5" customHeight="1">
      <c r="A1018" s="18"/>
      <c r="B1018" s="19"/>
      <c r="C1018" s="20"/>
      <c r="D1018" s="20" t="s">
        <v>3588</v>
      </c>
      <c r="E1018" s="46" t="s">
        <v>3589</v>
      </c>
      <c r="F1018" s="22"/>
      <c r="G1018" s="22"/>
      <c r="H1018" s="22"/>
      <c r="I1018" s="22"/>
      <c r="J1018" s="21"/>
      <c r="K1018" s="22"/>
      <c r="L1018" s="22"/>
      <c r="M1018" s="22"/>
    </row>
    <row r="1019" spans="1:15" ht="34.5" customHeight="1">
      <c r="A1019" s="23" t="s">
        <v>3590</v>
      </c>
      <c r="B1019" s="24" t="s">
        <v>22</v>
      </c>
      <c r="C1019" s="25" t="str">
        <f>HYPERLINK("https://www.kts-pro.ru/images/tovar/C9105-04.jpg")</f>
        <v>https://www.kts-pro.ru/images/tovar/C9105-04.jpg</v>
      </c>
      <c r="D1019" s="25" t="s">
        <v>3591</v>
      </c>
      <c r="E1019" s="28" t="s">
        <v>3592</v>
      </c>
      <c r="F1019" s="23" t="s">
        <v>3593</v>
      </c>
      <c r="G1019" s="23" t="s">
        <v>23</v>
      </c>
      <c r="H1019" s="26">
        <v>100</v>
      </c>
      <c r="I1019" s="27" t="s">
        <v>22</v>
      </c>
      <c r="J1019" s="28" t="s">
        <v>3594</v>
      </c>
      <c r="K1019" s="29">
        <v>20</v>
      </c>
      <c r="L1019" s="30">
        <v>9.97</v>
      </c>
      <c r="M1019" s="31"/>
      <c r="N1019" s="32">
        <v>2698</v>
      </c>
      <c r="O1019" s="32">
        <v>0</v>
      </c>
    </row>
    <row r="1020" spans="1:15" ht="34.5" customHeight="1">
      <c r="A1020" s="23" t="s">
        <v>3595</v>
      </c>
      <c r="B1020" s="24" t="s">
        <v>22</v>
      </c>
      <c r="C1020" s="25" t="str">
        <f>HYPERLINK("https://www.kts-pro.ru/images/tovar/C9105-02.jpg")</f>
        <v>https://www.kts-pro.ru/images/tovar/C9105-02.jpg</v>
      </c>
      <c r="D1020" s="25" t="s">
        <v>3596</v>
      </c>
      <c r="E1020" s="28" t="s">
        <v>3597</v>
      </c>
      <c r="F1020" s="23" t="s">
        <v>3598</v>
      </c>
      <c r="G1020" s="23" t="s">
        <v>23</v>
      </c>
      <c r="H1020" s="26">
        <v>100</v>
      </c>
      <c r="I1020" s="27" t="s">
        <v>22</v>
      </c>
      <c r="J1020" s="28" t="s">
        <v>3594</v>
      </c>
      <c r="K1020" s="29">
        <v>20</v>
      </c>
      <c r="L1020" s="30">
        <v>9.97</v>
      </c>
      <c r="M1020" s="31"/>
      <c r="N1020" s="32">
        <v>3247</v>
      </c>
      <c r="O1020" s="32">
        <v>0</v>
      </c>
    </row>
    <row r="1021" spans="1:15" ht="34.5" customHeight="1" thickBot="1">
      <c r="A1021" s="23" t="s">
        <v>3599</v>
      </c>
      <c r="B1021" s="24" t="s">
        <v>22</v>
      </c>
      <c r="C1021" s="25" t="str">
        <f>HYPERLINK("https://www.kts-pro.ru/images/tovar/C9105-03.jpg")</f>
        <v>https://www.kts-pro.ru/images/tovar/C9105-03.jpg</v>
      </c>
      <c r="D1021" s="25" t="s">
        <v>3600</v>
      </c>
      <c r="E1021" s="28" t="s">
        <v>3601</v>
      </c>
      <c r="F1021" s="23" t="s">
        <v>3602</v>
      </c>
      <c r="G1021" s="23" t="s">
        <v>23</v>
      </c>
      <c r="H1021" s="26">
        <v>100</v>
      </c>
      <c r="I1021" s="27" t="s">
        <v>22</v>
      </c>
      <c r="J1021" s="28" t="s">
        <v>3594</v>
      </c>
      <c r="K1021" s="29">
        <v>20</v>
      </c>
      <c r="L1021" s="30">
        <v>9.97</v>
      </c>
      <c r="M1021" s="31"/>
      <c r="N1021" s="32">
        <v>2148</v>
      </c>
      <c r="O1021" s="32">
        <v>0</v>
      </c>
    </row>
    <row r="1022" spans="1:13" ht="34.5" customHeight="1">
      <c r="A1022" s="18"/>
      <c r="B1022" s="19"/>
      <c r="C1022" s="20"/>
      <c r="D1022" s="20" t="s">
        <v>3603</v>
      </c>
      <c r="E1022" s="46" t="s">
        <v>3604</v>
      </c>
      <c r="F1022" s="22"/>
      <c r="G1022" s="22"/>
      <c r="H1022" s="22"/>
      <c r="I1022" s="22"/>
      <c r="J1022" s="21"/>
      <c r="K1022" s="22"/>
      <c r="L1022" s="22"/>
      <c r="M1022" s="22"/>
    </row>
    <row r="1023" spans="1:15" ht="34.5" customHeight="1" thickBot="1">
      <c r="A1023" s="23" t="s">
        <v>3605</v>
      </c>
      <c r="B1023" s="24" t="s">
        <v>22</v>
      </c>
      <c r="C1023" s="25" t="str">
        <f>HYPERLINK("https://www.kts-pro.ru/images/tovar/C9106-01.jpg")</f>
        <v>https://www.kts-pro.ru/images/tovar/C9106-01.jpg</v>
      </c>
      <c r="D1023" s="25" t="s">
        <v>3606</v>
      </c>
      <c r="E1023" s="28" t="s">
        <v>3607</v>
      </c>
      <c r="F1023" s="23" t="s">
        <v>3608</v>
      </c>
      <c r="G1023" s="23" t="s">
        <v>23</v>
      </c>
      <c r="H1023" s="26">
        <v>100</v>
      </c>
      <c r="I1023" s="27" t="s">
        <v>22</v>
      </c>
      <c r="J1023" s="28" t="s">
        <v>3609</v>
      </c>
      <c r="K1023" s="29">
        <v>20</v>
      </c>
      <c r="L1023" s="30">
        <v>5.82</v>
      </c>
      <c r="M1023" s="31"/>
      <c r="N1023" s="32">
        <v>908</v>
      </c>
      <c r="O1023" s="32">
        <v>0</v>
      </c>
    </row>
    <row r="1024" spans="1:13" ht="34.5" customHeight="1">
      <c r="A1024" s="18"/>
      <c r="B1024" s="19"/>
      <c r="C1024" s="20"/>
      <c r="D1024" s="20" t="s">
        <v>3612</v>
      </c>
      <c r="E1024" s="46" t="s">
        <v>3613</v>
      </c>
      <c r="F1024" s="22"/>
      <c r="G1024" s="22"/>
      <c r="H1024" s="22"/>
      <c r="I1024" s="22"/>
      <c r="J1024" s="21"/>
      <c r="K1024" s="22"/>
      <c r="L1024" s="22"/>
      <c r="M1024" s="22"/>
    </row>
    <row r="1025" spans="1:15" ht="34.5" customHeight="1">
      <c r="A1025" s="33" t="s">
        <v>3614</v>
      </c>
      <c r="B1025" s="34" t="s">
        <v>454</v>
      </c>
      <c r="C1025" s="35" t="str">
        <f>HYPERLINK("https://kts-pro.ru/images/tovar/C9041-01.jpg")</f>
        <v>https://kts-pro.ru/images/tovar/C9041-01.jpg</v>
      </c>
      <c r="D1025" s="35" t="s">
        <v>3615</v>
      </c>
      <c r="E1025" s="38" t="s">
        <v>3616</v>
      </c>
      <c r="F1025" s="33" t="s">
        <v>3617</v>
      </c>
      <c r="G1025" s="33" t="s">
        <v>565</v>
      </c>
      <c r="H1025" s="36">
        <v>50</v>
      </c>
      <c r="I1025" s="37" t="s">
        <v>22</v>
      </c>
      <c r="J1025" s="38" t="s">
        <v>3618</v>
      </c>
      <c r="K1025" s="39">
        <v>20</v>
      </c>
      <c r="L1025" s="40">
        <v>330.6</v>
      </c>
      <c r="M1025" s="31"/>
      <c r="N1025" s="41">
        <v>279</v>
      </c>
      <c r="O1025" s="41">
        <v>130</v>
      </c>
    </row>
    <row r="1026" spans="1:15" ht="34.5" customHeight="1" thickBot="1">
      <c r="A1026" s="33" t="s">
        <v>3619</v>
      </c>
      <c r="B1026" s="34" t="s">
        <v>454</v>
      </c>
      <c r="C1026" s="35" t="str">
        <f>HYPERLINK("https://kts-pro.ru/images/tovar/C9041-02.jpg")</f>
        <v>https://kts-pro.ru/images/tovar/C9041-02.jpg</v>
      </c>
      <c r="D1026" s="35" t="s">
        <v>3620</v>
      </c>
      <c r="E1026" s="38" t="s">
        <v>3621</v>
      </c>
      <c r="F1026" s="33" t="s">
        <v>3622</v>
      </c>
      <c r="G1026" s="33" t="s">
        <v>565</v>
      </c>
      <c r="H1026" s="36">
        <v>50</v>
      </c>
      <c r="I1026" s="37" t="s">
        <v>22</v>
      </c>
      <c r="J1026" s="38" t="s">
        <v>3618</v>
      </c>
      <c r="K1026" s="39">
        <v>20</v>
      </c>
      <c r="L1026" s="40">
        <v>330.6</v>
      </c>
      <c r="M1026" s="31"/>
      <c r="N1026" s="41">
        <v>279</v>
      </c>
      <c r="O1026" s="41">
        <v>130</v>
      </c>
    </row>
    <row r="1027" spans="1:13" ht="34.5" customHeight="1">
      <c r="A1027" s="18"/>
      <c r="B1027" s="19"/>
      <c r="C1027" s="20"/>
      <c r="D1027" s="20" t="s">
        <v>3623</v>
      </c>
      <c r="E1027" s="46" t="s">
        <v>3624</v>
      </c>
      <c r="F1027" s="22"/>
      <c r="G1027" s="22"/>
      <c r="H1027" s="22"/>
      <c r="I1027" s="22"/>
      <c r="J1027" s="21"/>
      <c r="K1027" s="22"/>
      <c r="L1027" s="22"/>
      <c r="M1027" s="22"/>
    </row>
    <row r="1028" spans="1:15" ht="34.5" customHeight="1">
      <c r="A1028" s="33" t="s">
        <v>3625</v>
      </c>
      <c r="B1028" s="34" t="s">
        <v>454</v>
      </c>
      <c r="C1028" s="35" t="str">
        <f>HYPERLINK("https://kts-pro.ru/images/tovar/C9042-02.jpg")</f>
        <v>https://kts-pro.ru/images/tovar/C9042-02.jpg</v>
      </c>
      <c r="D1028" s="35" t="s">
        <v>3626</v>
      </c>
      <c r="E1028" s="38" t="s">
        <v>3627</v>
      </c>
      <c r="F1028" s="33" t="s">
        <v>3628</v>
      </c>
      <c r="G1028" s="33" t="s">
        <v>565</v>
      </c>
      <c r="H1028" s="36">
        <v>50</v>
      </c>
      <c r="I1028" s="37" t="s">
        <v>22</v>
      </c>
      <c r="J1028" s="38" t="s">
        <v>3629</v>
      </c>
      <c r="K1028" s="39">
        <v>20</v>
      </c>
      <c r="L1028" s="40">
        <v>371.2</v>
      </c>
      <c r="M1028" s="31"/>
      <c r="N1028" s="41">
        <v>279</v>
      </c>
      <c r="O1028" s="41">
        <v>110</v>
      </c>
    </row>
    <row r="1029" spans="1:15" ht="34.5" customHeight="1" thickBot="1">
      <c r="A1029" s="33" t="s">
        <v>3630</v>
      </c>
      <c r="B1029" s="34" t="s">
        <v>454</v>
      </c>
      <c r="C1029" s="35" t="str">
        <f>HYPERLINK("https://kts-pro.ru/images/tovar/C9042-01.jpg")</f>
        <v>https://kts-pro.ru/images/tovar/C9042-01.jpg</v>
      </c>
      <c r="D1029" s="35" t="s">
        <v>3631</v>
      </c>
      <c r="E1029" s="38" t="s">
        <v>3621</v>
      </c>
      <c r="F1029" s="33" t="s">
        <v>3632</v>
      </c>
      <c r="G1029" s="33" t="s">
        <v>565</v>
      </c>
      <c r="H1029" s="36">
        <v>50</v>
      </c>
      <c r="I1029" s="37" t="s">
        <v>22</v>
      </c>
      <c r="J1029" s="38" t="s">
        <v>3629</v>
      </c>
      <c r="K1029" s="39">
        <v>20</v>
      </c>
      <c r="L1029" s="40">
        <v>371.2</v>
      </c>
      <c r="M1029" s="31"/>
      <c r="N1029" s="41">
        <v>279</v>
      </c>
      <c r="O1029" s="41">
        <v>110</v>
      </c>
    </row>
    <row r="1030" spans="1:13" ht="34.5" customHeight="1">
      <c r="A1030" s="18"/>
      <c r="B1030" s="19"/>
      <c r="C1030" s="20"/>
      <c r="D1030" s="20" t="s">
        <v>3633</v>
      </c>
      <c r="E1030" s="46" t="s">
        <v>3634</v>
      </c>
      <c r="F1030" s="22"/>
      <c r="G1030" s="22"/>
      <c r="H1030" s="22"/>
      <c r="I1030" s="22"/>
      <c r="J1030" s="21"/>
      <c r="K1030" s="22"/>
      <c r="L1030" s="22"/>
      <c r="M1030" s="22"/>
    </row>
    <row r="1031" spans="1:15" ht="34.5" customHeight="1">
      <c r="A1031" s="33" t="s">
        <v>3635</v>
      </c>
      <c r="B1031" s="34" t="s">
        <v>454</v>
      </c>
      <c r="C1031" s="35" t="str">
        <f>HYPERLINK("https://kts-pro.ru/images/tovar/C9043-02.jpg")</f>
        <v>https://kts-pro.ru/images/tovar/C9043-02.jpg</v>
      </c>
      <c r="D1031" s="35" t="s">
        <v>3636</v>
      </c>
      <c r="E1031" s="38" t="s">
        <v>3616</v>
      </c>
      <c r="F1031" s="33" t="s">
        <v>3637</v>
      </c>
      <c r="G1031" s="33" t="s">
        <v>565</v>
      </c>
      <c r="H1031" s="36">
        <v>50</v>
      </c>
      <c r="I1031" s="37" t="s">
        <v>22</v>
      </c>
      <c r="J1031" s="38" t="s">
        <v>3638</v>
      </c>
      <c r="K1031" s="39">
        <v>20</v>
      </c>
      <c r="L1031" s="40">
        <v>342.2</v>
      </c>
      <c r="M1031" s="31"/>
      <c r="N1031" s="41">
        <v>279</v>
      </c>
      <c r="O1031" s="41">
        <v>110</v>
      </c>
    </row>
    <row r="1032" spans="1:15" ht="34.5" customHeight="1" thickBot="1">
      <c r="A1032" s="33" t="s">
        <v>3639</v>
      </c>
      <c r="B1032" s="34" t="s">
        <v>454</v>
      </c>
      <c r="C1032" s="35" t="str">
        <f>HYPERLINK("https://kts-pro.ru/images/tovar/C9043-01.jpg")</f>
        <v>https://kts-pro.ru/images/tovar/C9043-01.jpg</v>
      </c>
      <c r="D1032" s="35" t="s">
        <v>3640</v>
      </c>
      <c r="E1032" s="38" t="s">
        <v>3641</v>
      </c>
      <c r="F1032" s="33" t="s">
        <v>3642</v>
      </c>
      <c r="G1032" s="33" t="s">
        <v>565</v>
      </c>
      <c r="H1032" s="36">
        <v>50</v>
      </c>
      <c r="I1032" s="37" t="s">
        <v>22</v>
      </c>
      <c r="J1032" s="38" t="s">
        <v>3638</v>
      </c>
      <c r="K1032" s="39">
        <v>20</v>
      </c>
      <c r="L1032" s="40">
        <v>342.2</v>
      </c>
      <c r="M1032" s="31"/>
      <c r="N1032" s="41">
        <v>279</v>
      </c>
      <c r="O1032" s="41">
        <v>110</v>
      </c>
    </row>
    <row r="1033" spans="1:13" ht="34.5" customHeight="1">
      <c r="A1033" s="18"/>
      <c r="B1033" s="19"/>
      <c r="C1033" s="20"/>
      <c r="D1033" s="20" t="s">
        <v>3643</v>
      </c>
      <c r="E1033" s="46" t="s">
        <v>3644</v>
      </c>
      <c r="F1033" s="22"/>
      <c r="G1033" s="22"/>
      <c r="H1033" s="22"/>
      <c r="I1033" s="22"/>
      <c r="J1033" s="21"/>
      <c r="K1033" s="22"/>
      <c r="L1033" s="22"/>
      <c r="M1033" s="22"/>
    </row>
    <row r="1034" spans="1:15" ht="34.5" customHeight="1">
      <c r="A1034" s="33" t="s">
        <v>3645</v>
      </c>
      <c r="B1034" s="34" t="s">
        <v>454</v>
      </c>
      <c r="C1034" s="35" t="str">
        <f>HYPERLINK("https://kts-pro.ru/images/tovar/C9044-03.jpg")</f>
        <v>https://kts-pro.ru/images/tovar/C9044-03.jpg</v>
      </c>
      <c r="D1034" s="35" t="s">
        <v>3646</v>
      </c>
      <c r="E1034" s="38" t="s">
        <v>3647</v>
      </c>
      <c r="F1034" s="33" t="s">
        <v>3648</v>
      </c>
      <c r="G1034" s="33" t="s">
        <v>565</v>
      </c>
      <c r="H1034" s="36">
        <v>50</v>
      </c>
      <c r="I1034" s="37" t="s">
        <v>22</v>
      </c>
      <c r="J1034" s="38" t="s">
        <v>3649</v>
      </c>
      <c r="K1034" s="39">
        <v>20</v>
      </c>
      <c r="L1034" s="40">
        <v>449.5</v>
      </c>
      <c r="M1034" s="31"/>
      <c r="N1034" s="41">
        <v>276</v>
      </c>
      <c r="O1034" s="41">
        <v>90</v>
      </c>
    </row>
    <row r="1035" spans="1:15" ht="34.5" customHeight="1">
      <c r="A1035" s="33" t="s">
        <v>3650</v>
      </c>
      <c r="B1035" s="34" t="s">
        <v>454</v>
      </c>
      <c r="C1035" s="35" t="str">
        <f>HYPERLINK("https://kts-pro.ru/images/tovar/C9044-01.jpg")</f>
        <v>https://kts-pro.ru/images/tovar/C9044-01.jpg</v>
      </c>
      <c r="D1035" s="35" t="s">
        <v>3651</v>
      </c>
      <c r="E1035" s="38" t="s">
        <v>3652</v>
      </c>
      <c r="F1035" s="33" t="s">
        <v>3653</v>
      </c>
      <c r="G1035" s="33" t="s">
        <v>565</v>
      </c>
      <c r="H1035" s="36">
        <v>50</v>
      </c>
      <c r="I1035" s="37" t="s">
        <v>22</v>
      </c>
      <c r="J1035" s="38" t="s">
        <v>3649</v>
      </c>
      <c r="K1035" s="39">
        <v>20</v>
      </c>
      <c r="L1035" s="40">
        <v>449.5</v>
      </c>
      <c r="M1035" s="31"/>
      <c r="N1035" s="41">
        <v>276</v>
      </c>
      <c r="O1035" s="41">
        <v>110</v>
      </c>
    </row>
    <row r="1036" spans="1:15" ht="34.5" customHeight="1" thickBot="1">
      <c r="A1036" s="33" t="s">
        <v>3654</v>
      </c>
      <c r="B1036" s="34" t="s">
        <v>454</v>
      </c>
      <c r="C1036" s="35" t="str">
        <f>HYPERLINK("https://kts-pro.ru/images/tovar/C9044-02.jpg")</f>
        <v>https://kts-pro.ru/images/tovar/C9044-02.jpg</v>
      </c>
      <c r="D1036" s="35" t="s">
        <v>3655</v>
      </c>
      <c r="E1036" s="38" t="s">
        <v>3656</v>
      </c>
      <c r="F1036" s="33" t="s">
        <v>3657</v>
      </c>
      <c r="G1036" s="33" t="s">
        <v>565</v>
      </c>
      <c r="H1036" s="36">
        <v>50</v>
      </c>
      <c r="I1036" s="37" t="s">
        <v>22</v>
      </c>
      <c r="J1036" s="38" t="s">
        <v>3649</v>
      </c>
      <c r="K1036" s="39">
        <v>20</v>
      </c>
      <c r="L1036" s="40">
        <v>449.5</v>
      </c>
      <c r="M1036" s="31"/>
      <c r="N1036" s="41">
        <v>276</v>
      </c>
      <c r="O1036" s="41">
        <v>110</v>
      </c>
    </row>
    <row r="1037" spans="1:13" ht="34.5" customHeight="1">
      <c r="A1037" s="18"/>
      <c r="B1037" s="19"/>
      <c r="C1037" s="20"/>
      <c r="D1037" s="20" t="s">
        <v>3658</v>
      </c>
      <c r="E1037" s="46" t="s">
        <v>3659</v>
      </c>
      <c r="F1037" s="22"/>
      <c r="G1037" s="22"/>
      <c r="H1037" s="22"/>
      <c r="I1037" s="22"/>
      <c r="J1037" s="21"/>
      <c r="K1037" s="22"/>
      <c r="L1037" s="22"/>
      <c r="M1037" s="22"/>
    </row>
    <row r="1038" spans="1:15" ht="34.5" customHeight="1">
      <c r="A1038" s="33" t="s">
        <v>3660</v>
      </c>
      <c r="B1038" s="34" t="s">
        <v>454</v>
      </c>
      <c r="C1038" s="35" t="str">
        <f>HYPERLINK("https://kts-pro.ru/images/tovar/C9045-01.jpg")</f>
        <v>https://kts-pro.ru/images/tovar/C9045-01.jpg</v>
      </c>
      <c r="D1038" s="35" t="s">
        <v>3661</v>
      </c>
      <c r="E1038" s="38" t="s">
        <v>3662</v>
      </c>
      <c r="F1038" s="33" t="s">
        <v>3663</v>
      </c>
      <c r="G1038" s="33" t="s">
        <v>565</v>
      </c>
      <c r="H1038" s="36">
        <v>50</v>
      </c>
      <c r="I1038" s="37" t="s">
        <v>22</v>
      </c>
      <c r="J1038" s="38" t="s">
        <v>3664</v>
      </c>
      <c r="K1038" s="39">
        <v>20</v>
      </c>
      <c r="L1038" s="40">
        <v>342.2</v>
      </c>
      <c r="M1038" s="31"/>
      <c r="N1038" s="41">
        <v>279</v>
      </c>
      <c r="O1038" s="41">
        <v>110</v>
      </c>
    </row>
    <row r="1039" spans="1:15" ht="34.5" customHeight="1" thickBot="1">
      <c r="A1039" s="33" t="s">
        <v>3665</v>
      </c>
      <c r="B1039" s="34" t="s">
        <v>454</v>
      </c>
      <c r="C1039" s="35" t="str">
        <f>HYPERLINK("https://kts-pro.ru/images/tovar/C9045-02.jpg")</f>
        <v>https://kts-pro.ru/images/tovar/C9045-02.jpg</v>
      </c>
      <c r="D1039" s="35" t="s">
        <v>3666</v>
      </c>
      <c r="E1039" s="38" t="s">
        <v>3667</v>
      </c>
      <c r="F1039" s="33" t="s">
        <v>3668</v>
      </c>
      <c r="G1039" s="33" t="s">
        <v>565</v>
      </c>
      <c r="H1039" s="36">
        <v>50</v>
      </c>
      <c r="I1039" s="37" t="s">
        <v>22</v>
      </c>
      <c r="J1039" s="38" t="s">
        <v>3664</v>
      </c>
      <c r="K1039" s="39">
        <v>20</v>
      </c>
      <c r="L1039" s="40">
        <v>342.2</v>
      </c>
      <c r="M1039" s="31"/>
      <c r="N1039" s="41">
        <v>279</v>
      </c>
      <c r="O1039" s="41">
        <v>90</v>
      </c>
    </row>
    <row r="1040" spans="1:13" ht="34.5" customHeight="1">
      <c r="A1040" s="18"/>
      <c r="B1040" s="19"/>
      <c r="C1040" s="20"/>
      <c r="D1040" s="20" t="s">
        <v>3669</v>
      </c>
      <c r="E1040" s="46" t="s">
        <v>3670</v>
      </c>
      <c r="F1040" s="22"/>
      <c r="G1040" s="22"/>
      <c r="H1040" s="22"/>
      <c r="I1040" s="22"/>
      <c r="J1040" s="21"/>
      <c r="K1040" s="22"/>
      <c r="L1040" s="22"/>
      <c r="M1040" s="22"/>
    </row>
    <row r="1041" spans="1:15" ht="34.5" customHeight="1">
      <c r="A1041" s="33" t="s">
        <v>3671</v>
      </c>
      <c r="B1041" s="34" t="s">
        <v>454</v>
      </c>
      <c r="C1041" s="35" t="str">
        <f>HYPERLINK("https://kts-pro.ru/images/tovar/C9046-02.jpg")</f>
        <v>https://kts-pro.ru/images/tovar/C9046-02.jpg</v>
      </c>
      <c r="D1041" s="35" t="s">
        <v>3672</v>
      </c>
      <c r="E1041" s="38" t="s">
        <v>3673</v>
      </c>
      <c r="F1041" s="33" t="s">
        <v>3674</v>
      </c>
      <c r="G1041" s="33" t="s">
        <v>565</v>
      </c>
      <c r="H1041" s="36">
        <v>50</v>
      </c>
      <c r="I1041" s="37" t="s">
        <v>22</v>
      </c>
      <c r="J1041" s="38" t="s">
        <v>3675</v>
      </c>
      <c r="K1041" s="39">
        <v>20</v>
      </c>
      <c r="L1041" s="40">
        <v>342.2</v>
      </c>
      <c r="M1041" s="31"/>
      <c r="N1041" s="41">
        <v>279</v>
      </c>
      <c r="O1041" s="41">
        <v>90</v>
      </c>
    </row>
    <row r="1042" spans="1:15" ht="34.5" customHeight="1" thickBot="1">
      <c r="A1042" s="33" t="s">
        <v>3676</v>
      </c>
      <c r="B1042" s="34" t="s">
        <v>454</v>
      </c>
      <c r="C1042" s="35" t="str">
        <f>HYPERLINK("https://kts-pro.ru/images/tovar/C9046-01.jpg")</f>
        <v>https://kts-pro.ru/images/tovar/C9046-01.jpg</v>
      </c>
      <c r="D1042" s="35" t="s">
        <v>3677</v>
      </c>
      <c r="E1042" s="38" t="s">
        <v>3662</v>
      </c>
      <c r="F1042" s="33" t="s">
        <v>3678</v>
      </c>
      <c r="G1042" s="33" t="s">
        <v>565</v>
      </c>
      <c r="H1042" s="36">
        <v>50</v>
      </c>
      <c r="I1042" s="37" t="s">
        <v>22</v>
      </c>
      <c r="J1042" s="38" t="s">
        <v>3675</v>
      </c>
      <c r="K1042" s="39">
        <v>20</v>
      </c>
      <c r="L1042" s="40">
        <v>342.2</v>
      </c>
      <c r="M1042" s="31"/>
      <c r="N1042" s="41">
        <v>279</v>
      </c>
      <c r="O1042" s="41">
        <v>90</v>
      </c>
    </row>
    <row r="1043" spans="1:13" ht="34.5" customHeight="1">
      <c r="A1043" s="18"/>
      <c r="B1043" s="19"/>
      <c r="C1043" s="20"/>
      <c r="D1043" s="20" t="s">
        <v>3679</v>
      </c>
      <c r="E1043" s="46" t="s">
        <v>3680</v>
      </c>
      <c r="F1043" s="22"/>
      <c r="G1043" s="22"/>
      <c r="H1043" s="22"/>
      <c r="I1043" s="22"/>
      <c r="J1043" s="21"/>
      <c r="K1043" s="22"/>
      <c r="L1043" s="22"/>
      <c r="M1043" s="22"/>
    </row>
    <row r="1044" spans="1:15" ht="34.5" customHeight="1">
      <c r="A1044" s="33" t="s">
        <v>3681</v>
      </c>
      <c r="B1044" s="34" t="s">
        <v>454</v>
      </c>
      <c r="C1044" s="35" t="str">
        <f>HYPERLINK("https://kts-pro.ru/images/tovar/C9047-01.jpg")</f>
        <v>https://kts-pro.ru/images/tovar/C9047-01.jpg</v>
      </c>
      <c r="D1044" s="35" t="s">
        <v>3682</v>
      </c>
      <c r="E1044" s="38" t="s">
        <v>3683</v>
      </c>
      <c r="F1044" s="33" t="s">
        <v>3684</v>
      </c>
      <c r="G1044" s="33" t="s">
        <v>565</v>
      </c>
      <c r="H1044" s="36">
        <v>50</v>
      </c>
      <c r="I1044" s="37" t="s">
        <v>22</v>
      </c>
      <c r="J1044" s="38" t="s">
        <v>3685</v>
      </c>
      <c r="K1044" s="39">
        <v>20</v>
      </c>
      <c r="L1044" s="40">
        <v>342.2</v>
      </c>
      <c r="M1044" s="31"/>
      <c r="N1044" s="41">
        <v>276</v>
      </c>
      <c r="O1044" s="41">
        <v>70</v>
      </c>
    </row>
    <row r="1045" spans="1:15" ht="34.5" customHeight="1">
      <c r="A1045" s="33" t="s">
        <v>3686</v>
      </c>
      <c r="B1045" s="34" t="s">
        <v>454</v>
      </c>
      <c r="C1045" s="35" t="str">
        <f>HYPERLINK("https://kts-pro.ru/images/tovar/C9047-03.jpg")</f>
        <v>https://kts-pro.ru/images/tovar/C9047-03.jpg</v>
      </c>
      <c r="D1045" s="35" t="s">
        <v>3687</v>
      </c>
      <c r="E1045" s="38" t="s">
        <v>3688</v>
      </c>
      <c r="F1045" s="33" t="s">
        <v>3689</v>
      </c>
      <c r="G1045" s="33" t="s">
        <v>565</v>
      </c>
      <c r="H1045" s="36">
        <v>50</v>
      </c>
      <c r="I1045" s="37" t="s">
        <v>22</v>
      </c>
      <c r="J1045" s="38" t="s">
        <v>3685</v>
      </c>
      <c r="K1045" s="39">
        <v>20</v>
      </c>
      <c r="L1045" s="40">
        <v>342.2</v>
      </c>
      <c r="M1045" s="31"/>
      <c r="N1045" s="41">
        <v>276</v>
      </c>
      <c r="O1045" s="41">
        <v>90</v>
      </c>
    </row>
    <row r="1046" spans="1:15" ht="34.5" customHeight="1" thickBot="1">
      <c r="A1046" s="33" t="s">
        <v>3690</v>
      </c>
      <c r="B1046" s="34" t="s">
        <v>454</v>
      </c>
      <c r="C1046" s="35" t="str">
        <f>HYPERLINK("https://kts-pro.ru/images/tovar/C9047-02.jpg")</f>
        <v>https://kts-pro.ru/images/tovar/C9047-02.jpg</v>
      </c>
      <c r="D1046" s="35" t="s">
        <v>3691</v>
      </c>
      <c r="E1046" s="38" t="s">
        <v>3692</v>
      </c>
      <c r="F1046" s="33" t="s">
        <v>3693</v>
      </c>
      <c r="G1046" s="33" t="s">
        <v>565</v>
      </c>
      <c r="H1046" s="36">
        <v>50</v>
      </c>
      <c r="I1046" s="37" t="s">
        <v>22</v>
      </c>
      <c r="J1046" s="38" t="s">
        <v>3685</v>
      </c>
      <c r="K1046" s="39">
        <v>20</v>
      </c>
      <c r="L1046" s="40">
        <v>342.2</v>
      </c>
      <c r="M1046" s="31"/>
      <c r="N1046" s="41">
        <v>276</v>
      </c>
      <c r="O1046" s="41">
        <v>90</v>
      </c>
    </row>
    <row r="1047" spans="1:13" ht="34.5" customHeight="1">
      <c r="A1047" s="18"/>
      <c r="B1047" s="19"/>
      <c r="C1047" s="20"/>
      <c r="D1047" s="20" t="s">
        <v>3694</v>
      </c>
      <c r="E1047" s="46" t="s">
        <v>3695</v>
      </c>
      <c r="F1047" s="22"/>
      <c r="G1047" s="22"/>
      <c r="H1047" s="22"/>
      <c r="I1047" s="22"/>
      <c r="J1047" s="21"/>
      <c r="K1047" s="22"/>
      <c r="L1047" s="22"/>
      <c r="M1047" s="22"/>
    </row>
    <row r="1048" spans="1:15" ht="34.5" customHeight="1">
      <c r="A1048" s="33" t="s">
        <v>3696</v>
      </c>
      <c r="B1048" s="34" t="s">
        <v>454</v>
      </c>
      <c r="C1048" s="35" t="str">
        <f>HYPERLINK("https://kts-pro.ru/images/tovar/C9048-01.jpg")</f>
        <v>https://kts-pro.ru/images/tovar/C9048-01.jpg</v>
      </c>
      <c r="D1048" s="35" t="s">
        <v>3697</v>
      </c>
      <c r="E1048" s="38" t="s">
        <v>3683</v>
      </c>
      <c r="F1048" s="33" t="s">
        <v>3698</v>
      </c>
      <c r="G1048" s="33" t="s">
        <v>565</v>
      </c>
      <c r="H1048" s="36">
        <v>100</v>
      </c>
      <c r="I1048" s="37" t="s">
        <v>22</v>
      </c>
      <c r="J1048" s="38" t="s">
        <v>3699</v>
      </c>
      <c r="K1048" s="39">
        <v>20</v>
      </c>
      <c r="L1048" s="40">
        <v>226.2</v>
      </c>
      <c r="M1048" s="31"/>
      <c r="N1048" s="41">
        <v>279</v>
      </c>
      <c r="O1048" s="41">
        <v>140</v>
      </c>
    </row>
    <row r="1049" spans="1:15" ht="34.5" customHeight="1">
      <c r="A1049" s="33" t="s">
        <v>3700</v>
      </c>
      <c r="B1049" s="34" t="s">
        <v>454</v>
      </c>
      <c r="C1049" s="35" t="str">
        <f>HYPERLINK("https://kts-pro.ru/images/tovar/C9048-03.jpg")</f>
        <v>https://kts-pro.ru/images/tovar/C9048-03.jpg</v>
      </c>
      <c r="D1049" s="35" t="s">
        <v>3701</v>
      </c>
      <c r="E1049" s="38" t="s">
        <v>3688</v>
      </c>
      <c r="F1049" s="33" t="s">
        <v>3702</v>
      </c>
      <c r="G1049" s="33" t="s">
        <v>565</v>
      </c>
      <c r="H1049" s="36">
        <v>100</v>
      </c>
      <c r="I1049" s="37" t="s">
        <v>22</v>
      </c>
      <c r="J1049" s="38" t="s">
        <v>3699</v>
      </c>
      <c r="K1049" s="39">
        <v>20</v>
      </c>
      <c r="L1049" s="40">
        <v>226.2</v>
      </c>
      <c r="M1049" s="31"/>
      <c r="N1049" s="41">
        <v>279</v>
      </c>
      <c r="O1049" s="41">
        <v>120</v>
      </c>
    </row>
    <row r="1050" spans="1:15" ht="34.5" customHeight="1" thickBot="1">
      <c r="A1050" s="33" t="s">
        <v>3703</v>
      </c>
      <c r="B1050" s="34" t="s">
        <v>454</v>
      </c>
      <c r="C1050" s="35" t="str">
        <f>HYPERLINK("https://kts-pro.ru/images/tovar/C9048-02.jpg")</f>
        <v>https://kts-pro.ru/images/tovar/C9048-02.jpg</v>
      </c>
      <c r="D1050" s="35" t="s">
        <v>3704</v>
      </c>
      <c r="E1050" s="38" t="s">
        <v>3692</v>
      </c>
      <c r="F1050" s="33" t="s">
        <v>3698</v>
      </c>
      <c r="G1050" s="33" t="s">
        <v>565</v>
      </c>
      <c r="H1050" s="36">
        <v>100</v>
      </c>
      <c r="I1050" s="37" t="s">
        <v>22</v>
      </c>
      <c r="J1050" s="38" t="s">
        <v>3699</v>
      </c>
      <c r="K1050" s="39">
        <v>20</v>
      </c>
      <c r="L1050" s="40">
        <v>226.2</v>
      </c>
      <c r="M1050" s="31"/>
      <c r="N1050" s="41">
        <v>279</v>
      </c>
      <c r="O1050" s="41">
        <v>140</v>
      </c>
    </row>
    <row r="1051" spans="1:13" ht="34.5" customHeight="1">
      <c r="A1051" s="18"/>
      <c r="B1051" s="19"/>
      <c r="C1051" s="20"/>
      <c r="D1051" s="20" t="s">
        <v>3705</v>
      </c>
      <c r="E1051" s="46" t="s">
        <v>3706</v>
      </c>
      <c r="F1051" s="22"/>
      <c r="G1051" s="22"/>
      <c r="H1051" s="22"/>
      <c r="I1051" s="22"/>
      <c r="J1051" s="21"/>
      <c r="K1051" s="22"/>
      <c r="L1051" s="22"/>
      <c r="M1051" s="22"/>
    </row>
    <row r="1052" spans="1:15" ht="34.5" customHeight="1">
      <c r="A1052" s="33" t="s">
        <v>3707</v>
      </c>
      <c r="B1052" s="34" t="s">
        <v>454</v>
      </c>
      <c r="C1052" s="35" t="str">
        <f>HYPERLINK("https://kts-pro.ru/images/tovar/C9049-03.jpg")</f>
        <v>https://kts-pro.ru/images/tovar/C9049-03.jpg</v>
      </c>
      <c r="D1052" s="35" t="s">
        <v>3708</v>
      </c>
      <c r="E1052" s="38" t="s">
        <v>3709</v>
      </c>
      <c r="F1052" s="33" t="s">
        <v>3710</v>
      </c>
      <c r="G1052" s="33" t="s">
        <v>565</v>
      </c>
      <c r="H1052" s="36">
        <v>50</v>
      </c>
      <c r="I1052" s="37" t="s">
        <v>22</v>
      </c>
      <c r="J1052" s="38" t="s">
        <v>3711</v>
      </c>
      <c r="K1052" s="39">
        <v>20</v>
      </c>
      <c r="L1052" s="40">
        <v>319</v>
      </c>
      <c r="M1052" s="31"/>
      <c r="N1052" s="41">
        <v>276</v>
      </c>
      <c r="O1052" s="41">
        <v>130</v>
      </c>
    </row>
    <row r="1053" spans="1:15" ht="34.5" customHeight="1">
      <c r="A1053" s="33" t="s">
        <v>3712</v>
      </c>
      <c r="B1053" s="34" t="s">
        <v>454</v>
      </c>
      <c r="C1053" s="35" t="str">
        <f>HYPERLINK("https://kts-pro.ru/images/tovar/C9049-02.jpg")</f>
        <v>https://kts-pro.ru/images/tovar/C9049-02.jpg</v>
      </c>
      <c r="D1053" s="35" t="s">
        <v>3713</v>
      </c>
      <c r="E1053" s="38" t="s">
        <v>3714</v>
      </c>
      <c r="F1053" s="33" t="s">
        <v>3715</v>
      </c>
      <c r="G1053" s="33" t="s">
        <v>565</v>
      </c>
      <c r="H1053" s="36">
        <v>50</v>
      </c>
      <c r="I1053" s="37" t="s">
        <v>22</v>
      </c>
      <c r="J1053" s="38" t="s">
        <v>3711</v>
      </c>
      <c r="K1053" s="39">
        <v>20</v>
      </c>
      <c r="L1053" s="40">
        <v>319</v>
      </c>
      <c r="M1053" s="31"/>
      <c r="N1053" s="41">
        <v>276</v>
      </c>
      <c r="O1053" s="41">
        <v>110</v>
      </c>
    </row>
    <row r="1054" spans="1:15" ht="34.5" customHeight="1" thickBot="1">
      <c r="A1054" s="33" t="s">
        <v>3716</v>
      </c>
      <c r="B1054" s="34" t="s">
        <v>454</v>
      </c>
      <c r="C1054" s="35" t="str">
        <f>HYPERLINK("https://kts-pro.ru/images/tovar/C9049-01.jpg")</f>
        <v>https://kts-pro.ru/images/tovar/C9049-01.jpg</v>
      </c>
      <c r="D1054" s="35" t="s">
        <v>3717</v>
      </c>
      <c r="E1054" s="38" t="s">
        <v>3718</v>
      </c>
      <c r="F1054" s="33" t="s">
        <v>3719</v>
      </c>
      <c r="G1054" s="33" t="s">
        <v>565</v>
      </c>
      <c r="H1054" s="36">
        <v>50</v>
      </c>
      <c r="I1054" s="37" t="s">
        <v>22</v>
      </c>
      <c r="J1054" s="38" t="s">
        <v>3711</v>
      </c>
      <c r="K1054" s="39">
        <v>20</v>
      </c>
      <c r="L1054" s="40">
        <v>319</v>
      </c>
      <c r="M1054" s="31"/>
      <c r="N1054" s="41">
        <v>276</v>
      </c>
      <c r="O1054" s="41">
        <v>110</v>
      </c>
    </row>
    <row r="1055" spans="1:13" ht="34.5" customHeight="1">
      <c r="A1055" s="18"/>
      <c r="B1055" s="19"/>
      <c r="C1055" s="20"/>
      <c r="D1055" s="20" t="s">
        <v>3720</v>
      </c>
      <c r="E1055" s="46" t="s">
        <v>3721</v>
      </c>
      <c r="F1055" s="22"/>
      <c r="G1055" s="22"/>
      <c r="H1055" s="22"/>
      <c r="I1055" s="22"/>
      <c r="J1055" s="21"/>
      <c r="K1055" s="22"/>
      <c r="L1055" s="22"/>
      <c r="M1055" s="22"/>
    </row>
    <row r="1056" spans="1:15" ht="34.5" customHeight="1">
      <c r="A1056" s="33" t="s">
        <v>3722</v>
      </c>
      <c r="B1056" s="34" t="s">
        <v>454</v>
      </c>
      <c r="C1056" s="35" t="str">
        <f>HYPERLINK("https://kts-pro.ru/images/tovar/C9050-02.jpg")</f>
        <v>https://kts-pro.ru/images/tovar/C9050-02.jpg</v>
      </c>
      <c r="D1056" s="35" t="s">
        <v>3723</v>
      </c>
      <c r="E1056" s="38" t="s">
        <v>3724</v>
      </c>
      <c r="F1056" s="33" t="s">
        <v>3725</v>
      </c>
      <c r="G1056" s="33" t="s">
        <v>565</v>
      </c>
      <c r="H1056" s="36">
        <v>50</v>
      </c>
      <c r="I1056" s="37" t="s">
        <v>22</v>
      </c>
      <c r="J1056" s="38" t="s">
        <v>3726</v>
      </c>
      <c r="K1056" s="39">
        <v>20</v>
      </c>
      <c r="L1056" s="40">
        <v>437.9</v>
      </c>
      <c r="M1056" s="31"/>
      <c r="N1056" s="41">
        <v>276</v>
      </c>
      <c r="O1056" s="41">
        <v>110</v>
      </c>
    </row>
    <row r="1057" spans="1:15" ht="34.5" customHeight="1" thickBot="1">
      <c r="A1057" s="33" t="s">
        <v>3727</v>
      </c>
      <c r="B1057" s="34" t="s">
        <v>454</v>
      </c>
      <c r="C1057" s="35" t="str">
        <f>HYPERLINK("https://kts-pro.ru/images/tovar/C9050-01.jpg")</f>
        <v>https://kts-pro.ru/images/tovar/C9050-01.jpg</v>
      </c>
      <c r="D1057" s="35" t="s">
        <v>3728</v>
      </c>
      <c r="E1057" s="38" t="s">
        <v>3729</v>
      </c>
      <c r="F1057" s="33" t="s">
        <v>3730</v>
      </c>
      <c r="G1057" s="33" t="s">
        <v>565</v>
      </c>
      <c r="H1057" s="36">
        <v>50</v>
      </c>
      <c r="I1057" s="37" t="s">
        <v>22</v>
      </c>
      <c r="J1057" s="38" t="s">
        <v>3726</v>
      </c>
      <c r="K1057" s="39">
        <v>20</v>
      </c>
      <c r="L1057" s="40">
        <v>437.9</v>
      </c>
      <c r="M1057" s="31"/>
      <c r="N1057" s="41">
        <v>276</v>
      </c>
      <c r="O1057" s="41">
        <v>130</v>
      </c>
    </row>
    <row r="1058" spans="1:15" ht="34.5" customHeight="1" thickBot="1">
      <c r="A1058" s="13"/>
      <c r="B1058" s="14"/>
      <c r="C1058" s="15"/>
      <c r="D1058" s="15" t="s">
        <v>3610</v>
      </c>
      <c r="E1058" s="45" t="s">
        <v>3731</v>
      </c>
      <c r="F1058" s="17"/>
      <c r="G1058" s="17"/>
      <c r="H1058" s="17"/>
      <c r="I1058" s="17"/>
      <c r="J1058" s="16"/>
      <c r="K1058" s="17"/>
      <c r="L1058" s="17"/>
      <c r="M1058" s="17"/>
      <c r="N1058" s="17"/>
      <c r="O1058" s="17"/>
    </row>
    <row r="1059" spans="1:13" ht="34.5" customHeight="1">
      <c r="A1059" s="18"/>
      <c r="B1059" s="19"/>
      <c r="C1059" s="20"/>
      <c r="D1059" s="20" t="s">
        <v>3732</v>
      </c>
      <c r="E1059" s="46" t="s">
        <v>3733</v>
      </c>
      <c r="F1059" s="22"/>
      <c r="G1059" s="22"/>
      <c r="H1059" s="22"/>
      <c r="I1059" s="22"/>
      <c r="J1059" s="21"/>
      <c r="K1059" s="22"/>
      <c r="L1059" s="22"/>
      <c r="M1059" s="22"/>
    </row>
    <row r="1060" spans="1:15" ht="34.5" customHeight="1" thickBot="1">
      <c r="A1060" s="23" t="s">
        <v>3735</v>
      </c>
      <c r="B1060" s="24" t="s">
        <v>22</v>
      </c>
      <c r="C1060" s="25" t="str">
        <f>HYPERLINK("https://www.kts-pro.ru/images/tovar/C2616-142.jpg")</f>
        <v>https://www.kts-pro.ru/images/tovar/C2616-142.jpg</v>
      </c>
      <c r="D1060" s="25" t="s">
        <v>3736</v>
      </c>
      <c r="E1060" s="28" t="s">
        <v>3737</v>
      </c>
      <c r="F1060" s="23" t="s">
        <v>3738</v>
      </c>
      <c r="G1060" s="23" t="s">
        <v>3611</v>
      </c>
      <c r="H1060" s="26">
        <v>20</v>
      </c>
      <c r="I1060" s="27" t="s">
        <v>22</v>
      </c>
      <c r="J1060" s="28" t="s">
        <v>3734</v>
      </c>
      <c r="K1060" s="29">
        <v>20</v>
      </c>
      <c r="L1060" s="30">
        <v>354.2</v>
      </c>
      <c r="M1060" s="31"/>
      <c r="N1060" s="32">
        <v>238</v>
      </c>
      <c r="O1060" s="32">
        <v>0</v>
      </c>
    </row>
    <row r="1061" spans="1:13" ht="34.5" customHeight="1">
      <c r="A1061" s="18"/>
      <c r="B1061" s="19"/>
      <c r="C1061" s="20"/>
      <c r="D1061" s="20" t="s">
        <v>3739</v>
      </c>
      <c r="E1061" s="46" t="s">
        <v>3740</v>
      </c>
      <c r="F1061" s="22"/>
      <c r="G1061" s="22"/>
      <c r="H1061" s="22"/>
      <c r="I1061" s="22"/>
      <c r="J1061" s="21"/>
      <c r="K1061" s="22"/>
      <c r="L1061" s="22"/>
      <c r="M1061" s="22"/>
    </row>
    <row r="1062" spans="1:15" ht="34.5" customHeight="1" thickBot="1">
      <c r="A1062" s="23" t="s">
        <v>3741</v>
      </c>
      <c r="B1062" s="24" t="s">
        <v>22</v>
      </c>
      <c r="C1062" s="25" t="str">
        <f>HYPERLINK("https://www.kts-pro.ru/images/tovar/C2616-166.jpg")</f>
        <v>https://www.kts-pro.ru/images/tovar/C2616-166.jpg</v>
      </c>
      <c r="D1062" s="25" t="s">
        <v>3742</v>
      </c>
      <c r="E1062" s="28" t="s">
        <v>3743</v>
      </c>
      <c r="F1062" s="23" t="s">
        <v>3744</v>
      </c>
      <c r="G1062" s="23" t="s">
        <v>3611</v>
      </c>
      <c r="H1062" s="26">
        <v>20</v>
      </c>
      <c r="I1062" s="27" t="s">
        <v>22</v>
      </c>
      <c r="J1062" s="28" t="s">
        <v>3745</v>
      </c>
      <c r="K1062" s="29">
        <v>20</v>
      </c>
      <c r="L1062" s="30">
        <v>403.73</v>
      </c>
      <c r="M1062" s="31"/>
      <c r="N1062" s="32">
        <v>360</v>
      </c>
      <c r="O1062" s="32">
        <v>0</v>
      </c>
    </row>
    <row r="1063" spans="1:15" ht="34.5" customHeight="1" thickBot="1">
      <c r="A1063" s="13"/>
      <c r="B1063" s="14"/>
      <c r="C1063" s="15"/>
      <c r="D1063" s="15" t="s">
        <v>17</v>
      </c>
      <c r="E1063" s="45" t="s">
        <v>3746</v>
      </c>
      <c r="F1063" s="17"/>
      <c r="G1063" s="17"/>
      <c r="H1063" s="17"/>
      <c r="I1063" s="17"/>
      <c r="J1063" s="16"/>
      <c r="K1063" s="17"/>
      <c r="L1063" s="17"/>
      <c r="M1063" s="17"/>
      <c r="N1063" s="17"/>
      <c r="O1063" s="17"/>
    </row>
    <row r="1064" spans="1:15" ht="34.5" customHeight="1" thickBot="1">
      <c r="A1064" s="13"/>
      <c r="B1064" s="14"/>
      <c r="C1064" s="15"/>
      <c r="D1064" s="15" t="s">
        <v>17</v>
      </c>
      <c r="E1064" s="45" t="s">
        <v>3747</v>
      </c>
      <c r="F1064" s="17"/>
      <c r="G1064" s="17"/>
      <c r="H1064" s="17"/>
      <c r="I1064" s="17"/>
      <c r="J1064" s="16"/>
      <c r="K1064" s="17"/>
      <c r="L1064" s="17"/>
      <c r="M1064" s="17"/>
      <c r="N1064" s="17"/>
      <c r="O1064" s="17"/>
    </row>
    <row r="1065" spans="1:13" ht="34.5" customHeight="1">
      <c r="A1065" s="18"/>
      <c r="B1065" s="19"/>
      <c r="C1065" s="20"/>
      <c r="D1065" s="20" t="s">
        <v>3748</v>
      </c>
      <c r="E1065" s="46" t="s">
        <v>3749</v>
      </c>
      <c r="F1065" s="22"/>
      <c r="G1065" s="22"/>
      <c r="H1065" s="22"/>
      <c r="I1065" s="22"/>
      <c r="J1065" s="21"/>
      <c r="K1065" s="22"/>
      <c r="L1065" s="22"/>
      <c r="M1065" s="22"/>
    </row>
    <row r="1066" spans="1:15" ht="34.5" customHeight="1">
      <c r="A1066" s="23" t="s">
        <v>3750</v>
      </c>
      <c r="B1066" s="24" t="s">
        <v>22</v>
      </c>
      <c r="C1066" s="25" t="str">
        <f>HYPERLINK("https://www.kts-pro.ru/images/tovar/C3277-17.jpg")</f>
        <v>https://www.kts-pro.ru/images/tovar/C3277-17.jpg</v>
      </c>
      <c r="D1066" s="25" t="s">
        <v>3751</v>
      </c>
      <c r="E1066" s="28" t="s">
        <v>3752</v>
      </c>
      <c r="F1066" s="23" t="s">
        <v>3753</v>
      </c>
      <c r="G1066" s="23" t="s">
        <v>565</v>
      </c>
      <c r="H1066" s="26">
        <v>200</v>
      </c>
      <c r="I1066" s="26">
        <v>50</v>
      </c>
      <c r="J1066" s="28" t="s">
        <v>3754</v>
      </c>
      <c r="K1066" s="29">
        <v>20</v>
      </c>
      <c r="L1066" s="30">
        <v>165.9</v>
      </c>
      <c r="M1066" s="31"/>
      <c r="N1066" s="32">
        <v>4052</v>
      </c>
      <c r="O1066" s="32">
        <v>0</v>
      </c>
    </row>
    <row r="1067" spans="1:15" ht="34.5" customHeight="1">
      <c r="A1067" s="23" t="s">
        <v>3755</v>
      </c>
      <c r="B1067" s="24" t="s">
        <v>22</v>
      </c>
      <c r="C1067" s="25" t="str">
        <f>HYPERLINK("https://www.kts-pro.ru/images/tovar/C3277-18.jpg")</f>
        <v>https://www.kts-pro.ru/images/tovar/C3277-18.jpg</v>
      </c>
      <c r="D1067" s="25" t="s">
        <v>3756</v>
      </c>
      <c r="E1067" s="28" t="s">
        <v>3757</v>
      </c>
      <c r="F1067" s="23" t="s">
        <v>3758</v>
      </c>
      <c r="G1067" s="23" t="s">
        <v>565</v>
      </c>
      <c r="H1067" s="26">
        <v>200</v>
      </c>
      <c r="I1067" s="26">
        <v>50</v>
      </c>
      <c r="J1067" s="28" t="s">
        <v>3754</v>
      </c>
      <c r="K1067" s="29">
        <v>20</v>
      </c>
      <c r="L1067" s="30">
        <v>165.9</v>
      </c>
      <c r="M1067" s="31"/>
      <c r="N1067" s="32">
        <v>4094</v>
      </c>
      <c r="O1067" s="32">
        <v>1000</v>
      </c>
    </row>
    <row r="1068" spans="1:15" ht="34.5" customHeight="1">
      <c r="A1068" s="23" t="s">
        <v>3759</v>
      </c>
      <c r="B1068" s="24" t="s">
        <v>22</v>
      </c>
      <c r="C1068" s="25" t="str">
        <f>HYPERLINK("https://www.kts-pro.ru/images/tovar/C3277-10.jpg")</f>
        <v>https://www.kts-pro.ru/images/tovar/C3277-10.jpg</v>
      </c>
      <c r="D1068" s="25" t="s">
        <v>3760</v>
      </c>
      <c r="E1068" s="28" t="s">
        <v>3761</v>
      </c>
      <c r="F1068" s="23" t="s">
        <v>3762</v>
      </c>
      <c r="G1068" s="23" t="s">
        <v>565</v>
      </c>
      <c r="H1068" s="26">
        <v>200</v>
      </c>
      <c r="I1068" s="26">
        <v>50</v>
      </c>
      <c r="J1068" s="28" t="s">
        <v>3754</v>
      </c>
      <c r="K1068" s="29">
        <v>20</v>
      </c>
      <c r="L1068" s="30">
        <v>165.9</v>
      </c>
      <c r="M1068" s="31"/>
      <c r="N1068" s="32">
        <v>2102</v>
      </c>
      <c r="O1068" s="32">
        <v>0</v>
      </c>
    </row>
    <row r="1069" spans="1:15" ht="34.5" customHeight="1">
      <c r="A1069" s="23" t="s">
        <v>3763</v>
      </c>
      <c r="B1069" s="24" t="s">
        <v>22</v>
      </c>
      <c r="C1069" s="25" t="str">
        <f>HYPERLINK("https://www.kts-pro.ru/images/tovar/C3277-20.jpg")</f>
        <v>https://www.kts-pro.ru/images/tovar/C3277-20.jpg</v>
      </c>
      <c r="D1069" s="25" t="s">
        <v>3764</v>
      </c>
      <c r="E1069" s="28" t="s">
        <v>3765</v>
      </c>
      <c r="F1069" s="23" t="s">
        <v>3766</v>
      </c>
      <c r="G1069" s="23" t="s">
        <v>565</v>
      </c>
      <c r="H1069" s="26">
        <v>200</v>
      </c>
      <c r="I1069" s="26">
        <v>50</v>
      </c>
      <c r="J1069" s="28" t="s">
        <v>3767</v>
      </c>
      <c r="K1069" s="29">
        <v>20</v>
      </c>
      <c r="L1069" s="30">
        <v>165.9</v>
      </c>
      <c r="M1069" s="31"/>
      <c r="N1069" s="32">
        <v>4218</v>
      </c>
      <c r="O1069" s="32">
        <v>1000</v>
      </c>
    </row>
    <row r="1070" spans="1:15" ht="34.5" customHeight="1">
      <c r="A1070" s="23" t="s">
        <v>3768</v>
      </c>
      <c r="B1070" s="24" t="s">
        <v>22</v>
      </c>
      <c r="C1070" s="25" t="str">
        <f>HYPERLINK("https://www.kts-pro.ru/images/tovar/C3277-12.jpg")</f>
        <v>https://www.kts-pro.ru/images/tovar/C3277-12.jpg</v>
      </c>
      <c r="D1070" s="25" t="s">
        <v>3769</v>
      </c>
      <c r="E1070" s="28" t="s">
        <v>3770</v>
      </c>
      <c r="F1070" s="23" t="s">
        <v>3771</v>
      </c>
      <c r="G1070" s="23" t="s">
        <v>565</v>
      </c>
      <c r="H1070" s="26">
        <v>200</v>
      </c>
      <c r="I1070" s="26">
        <v>50</v>
      </c>
      <c r="J1070" s="28" t="s">
        <v>3754</v>
      </c>
      <c r="K1070" s="29">
        <v>20</v>
      </c>
      <c r="L1070" s="30">
        <v>165.9</v>
      </c>
      <c r="M1070" s="31"/>
      <c r="N1070" s="32">
        <v>3142</v>
      </c>
      <c r="O1070" s="32">
        <v>0</v>
      </c>
    </row>
    <row r="1071" spans="1:15" ht="34.5" customHeight="1">
      <c r="A1071" s="23" t="s">
        <v>3772</v>
      </c>
      <c r="B1071" s="24" t="s">
        <v>22</v>
      </c>
      <c r="C1071" s="25" t="str">
        <f>HYPERLINK("https://www.kts-pro.ru/images/tovar/C3277-19.jpg")</f>
        <v>https://www.kts-pro.ru/images/tovar/C3277-19.jpg</v>
      </c>
      <c r="D1071" s="25" t="s">
        <v>3773</v>
      </c>
      <c r="E1071" s="28" t="s">
        <v>3774</v>
      </c>
      <c r="F1071" s="23" t="s">
        <v>3775</v>
      </c>
      <c r="G1071" s="23" t="s">
        <v>565</v>
      </c>
      <c r="H1071" s="26">
        <v>200</v>
      </c>
      <c r="I1071" s="26">
        <v>50</v>
      </c>
      <c r="J1071" s="28" t="s">
        <v>3754</v>
      </c>
      <c r="K1071" s="29">
        <v>20</v>
      </c>
      <c r="L1071" s="30">
        <v>165.9</v>
      </c>
      <c r="M1071" s="31"/>
      <c r="N1071" s="32">
        <v>4627</v>
      </c>
      <c r="O1071" s="32">
        <v>0</v>
      </c>
    </row>
    <row r="1072" spans="1:15" ht="34.5" customHeight="1">
      <c r="A1072" s="23" t="s">
        <v>3776</v>
      </c>
      <c r="B1072" s="24" t="s">
        <v>22</v>
      </c>
      <c r="C1072" s="25" t="str">
        <f>HYPERLINK("https://www.kts-pro.ru/images/tovar/C3277-11.jpg")</f>
        <v>https://www.kts-pro.ru/images/tovar/C3277-11.jpg</v>
      </c>
      <c r="D1072" s="25" t="s">
        <v>3777</v>
      </c>
      <c r="E1072" s="28" t="s">
        <v>3778</v>
      </c>
      <c r="F1072" s="23" t="s">
        <v>3779</v>
      </c>
      <c r="G1072" s="23" t="s">
        <v>565</v>
      </c>
      <c r="H1072" s="26">
        <v>200</v>
      </c>
      <c r="I1072" s="26">
        <v>50</v>
      </c>
      <c r="J1072" s="28" t="s">
        <v>3754</v>
      </c>
      <c r="K1072" s="29">
        <v>20</v>
      </c>
      <c r="L1072" s="30">
        <v>165.9</v>
      </c>
      <c r="M1072" s="31"/>
      <c r="N1072" s="32">
        <v>2824</v>
      </c>
      <c r="O1072" s="32">
        <v>0</v>
      </c>
    </row>
    <row r="1073" spans="1:15" ht="34.5" customHeight="1" thickBot="1">
      <c r="A1073" s="23" t="s">
        <v>3780</v>
      </c>
      <c r="B1073" s="24" t="s">
        <v>22</v>
      </c>
      <c r="C1073" s="25" t="str">
        <f>HYPERLINK("https://www.kts-pro.ru/images/tovar/C3277-16.jpg")</f>
        <v>https://www.kts-pro.ru/images/tovar/C3277-16.jpg</v>
      </c>
      <c r="D1073" s="25" t="s">
        <v>3781</v>
      </c>
      <c r="E1073" s="28" t="s">
        <v>3782</v>
      </c>
      <c r="F1073" s="23" t="s">
        <v>3783</v>
      </c>
      <c r="G1073" s="23" t="s">
        <v>565</v>
      </c>
      <c r="H1073" s="26">
        <v>200</v>
      </c>
      <c r="I1073" s="26">
        <v>50</v>
      </c>
      <c r="J1073" s="28" t="s">
        <v>3754</v>
      </c>
      <c r="K1073" s="29">
        <v>20</v>
      </c>
      <c r="L1073" s="30">
        <v>165.9</v>
      </c>
      <c r="M1073" s="31"/>
      <c r="N1073" s="32">
        <v>4205</v>
      </c>
      <c r="O1073" s="32">
        <v>0</v>
      </c>
    </row>
    <row r="1074" spans="1:13" ht="34.5" customHeight="1">
      <c r="A1074" s="18"/>
      <c r="B1074" s="19"/>
      <c r="C1074" s="20"/>
      <c r="D1074" s="20" t="s">
        <v>3784</v>
      </c>
      <c r="E1074" s="46" t="s">
        <v>3785</v>
      </c>
      <c r="F1074" s="22"/>
      <c r="G1074" s="22"/>
      <c r="H1074" s="22"/>
      <c r="I1074" s="22"/>
      <c r="J1074" s="21"/>
      <c r="K1074" s="22"/>
      <c r="L1074" s="22"/>
      <c r="M1074" s="22"/>
    </row>
    <row r="1075" spans="1:15" ht="34.5" customHeight="1">
      <c r="A1075" s="23" t="s">
        <v>3786</v>
      </c>
      <c r="B1075" s="24" t="s">
        <v>22</v>
      </c>
      <c r="C1075" s="25" t="str">
        <f>HYPERLINK("http://www.kts-pro.ru/images/tovar/C3276-07.jpg")</f>
        <v>http://www.kts-pro.ru/images/tovar/C3276-07.jpg</v>
      </c>
      <c r="D1075" s="25" t="s">
        <v>3787</v>
      </c>
      <c r="E1075" s="28" t="s">
        <v>3788</v>
      </c>
      <c r="F1075" s="23" t="s">
        <v>3789</v>
      </c>
      <c r="G1075" s="23" t="s">
        <v>565</v>
      </c>
      <c r="H1075" s="26">
        <v>200</v>
      </c>
      <c r="I1075" s="26">
        <v>50</v>
      </c>
      <c r="J1075" s="28" t="s">
        <v>3790</v>
      </c>
      <c r="K1075" s="29">
        <v>10</v>
      </c>
      <c r="L1075" s="30">
        <v>149.43</v>
      </c>
      <c r="M1075" s="31"/>
      <c r="N1075" s="32">
        <v>2220</v>
      </c>
      <c r="O1075" s="32">
        <v>50</v>
      </c>
    </row>
    <row r="1076" spans="1:15" ht="34.5" customHeight="1">
      <c r="A1076" s="23" t="s">
        <v>3791</v>
      </c>
      <c r="B1076" s="24" t="s">
        <v>22</v>
      </c>
      <c r="C1076" s="25" t="str">
        <f>HYPERLINK("https://www.kts-pro.ru/images/tovar/C3276-08.jpg")</f>
        <v>https://www.kts-pro.ru/images/tovar/C3276-08.jpg</v>
      </c>
      <c r="D1076" s="25" t="s">
        <v>3792</v>
      </c>
      <c r="E1076" s="28" t="s">
        <v>3793</v>
      </c>
      <c r="F1076" s="23" t="s">
        <v>3794</v>
      </c>
      <c r="G1076" s="23" t="s">
        <v>565</v>
      </c>
      <c r="H1076" s="26">
        <v>200</v>
      </c>
      <c r="I1076" s="26">
        <v>50</v>
      </c>
      <c r="J1076" s="28" t="s">
        <v>3790</v>
      </c>
      <c r="K1076" s="29">
        <v>10</v>
      </c>
      <c r="L1076" s="30">
        <v>149.43</v>
      </c>
      <c r="M1076" s="31"/>
      <c r="N1076" s="32">
        <v>1723</v>
      </c>
      <c r="O1076" s="32">
        <v>50</v>
      </c>
    </row>
    <row r="1077" spans="1:15" ht="34.5" customHeight="1">
      <c r="A1077" s="23" t="s">
        <v>3795</v>
      </c>
      <c r="B1077" s="24" t="s">
        <v>22</v>
      </c>
      <c r="C1077" s="25" t="str">
        <f>HYPERLINK("http://www.kts-pro.ru/images/tovar/C3276-09.jpg")</f>
        <v>http://www.kts-pro.ru/images/tovar/C3276-09.jpg</v>
      </c>
      <c r="D1077" s="25" t="s">
        <v>3796</v>
      </c>
      <c r="E1077" s="28" t="s">
        <v>3797</v>
      </c>
      <c r="F1077" s="23" t="s">
        <v>3798</v>
      </c>
      <c r="G1077" s="23" t="s">
        <v>565</v>
      </c>
      <c r="H1077" s="26">
        <v>200</v>
      </c>
      <c r="I1077" s="26">
        <v>50</v>
      </c>
      <c r="J1077" s="28" t="s">
        <v>3790</v>
      </c>
      <c r="K1077" s="29">
        <v>10</v>
      </c>
      <c r="L1077" s="30">
        <v>149.43</v>
      </c>
      <c r="M1077" s="31"/>
      <c r="N1077" s="32">
        <v>931</v>
      </c>
      <c r="O1077" s="32">
        <v>0</v>
      </c>
    </row>
    <row r="1078" spans="1:15" ht="34.5" customHeight="1">
      <c r="A1078" s="23" t="s">
        <v>3799</v>
      </c>
      <c r="B1078" s="24" t="s">
        <v>22</v>
      </c>
      <c r="C1078" s="25" t="str">
        <f>HYPERLINK("https://www.kts-pro.ru/images/tovar/C3276-02.jpg")</f>
        <v>https://www.kts-pro.ru/images/tovar/C3276-02.jpg</v>
      </c>
      <c r="D1078" s="25" t="s">
        <v>3800</v>
      </c>
      <c r="E1078" s="28" t="s">
        <v>3801</v>
      </c>
      <c r="F1078" s="23" t="s">
        <v>3802</v>
      </c>
      <c r="G1078" s="23" t="s">
        <v>565</v>
      </c>
      <c r="H1078" s="26">
        <v>200</v>
      </c>
      <c r="I1078" s="26">
        <v>50</v>
      </c>
      <c r="J1078" s="28" t="s">
        <v>3790</v>
      </c>
      <c r="K1078" s="29">
        <v>10</v>
      </c>
      <c r="L1078" s="30">
        <v>149.43</v>
      </c>
      <c r="M1078" s="31"/>
      <c r="N1078" s="32">
        <v>811</v>
      </c>
      <c r="O1078" s="32">
        <v>50</v>
      </c>
    </row>
    <row r="1079" spans="1:15" ht="34.5" customHeight="1">
      <c r="A1079" s="23" t="s">
        <v>3803</v>
      </c>
      <c r="B1079" s="24" t="s">
        <v>22</v>
      </c>
      <c r="C1079" s="25" t="str">
        <f>HYPERLINK("https://www.kts-pro.ru/images/tovar/C3276-01.jpg")</f>
        <v>https://www.kts-pro.ru/images/tovar/C3276-01.jpg</v>
      </c>
      <c r="D1079" s="25" t="s">
        <v>3804</v>
      </c>
      <c r="E1079" s="28" t="s">
        <v>3805</v>
      </c>
      <c r="F1079" s="23" t="s">
        <v>3806</v>
      </c>
      <c r="G1079" s="23" t="s">
        <v>565</v>
      </c>
      <c r="H1079" s="26">
        <v>200</v>
      </c>
      <c r="I1079" s="26">
        <v>50</v>
      </c>
      <c r="J1079" s="28" t="s">
        <v>3790</v>
      </c>
      <c r="K1079" s="29">
        <v>10</v>
      </c>
      <c r="L1079" s="30">
        <v>149.43</v>
      </c>
      <c r="M1079" s="31"/>
      <c r="N1079" s="32">
        <v>596</v>
      </c>
      <c r="O1079" s="32">
        <v>50</v>
      </c>
    </row>
    <row r="1080" spans="1:15" ht="34.5" customHeight="1" thickBot="1">
      <c r="A1080" s="23" t="s">
        <v>3807</v>
      </c>
      <c r="B1080" s="24" t="s">
        <v>22</v>
      </c>
      <c r="C1080" s="25" t="str">
        <f>HYPERLINK("https://www.kts-pro.ru/images/tovar/C3276-06.jpg")</f>
        <v>https://www.kts-pro.ru/images/tovar/C3276-06.jpg</v>
      </c>
      <c r="D1080" s="25" t="s">
        <v>3808</v>
      </c>
      <c r="E1080" s="28" t="s">
        <v>3809</v>
      </c>
      <c r="F1080" s="23" t="s">
        <v>3810</v>
      </c>
      <c r="G1080" s="23" t="s">
        <v>565</v>
      </c>
      <c r="H1080" s="26">
        <v>200</v>
      </c>
      <c r="I1080" s="26">
        <v>50</v>
      </c>
      <c r="J1080" s="28" t="s">
        <v>3790</v>
      </c>
      <c r="K1080" s="29">
        <v>10</v>
      </c>
      <c r="L1080" s="30">
        <v>149.43</v>
      </c>
      <c r="M1080" s="31"/>
      <c r="N1080" s="32">
        <v>817</v>
      </c>
      <c r="O1080" s="32">
        <v>0</v>
      </c>
    </row>
    <row r="1081" spans="1:13" ht="34.5" customHeight="1">
      <c r="A1081" s="18"/>
      <c r="B1081" s="19"/>
      <c r="C1081" s="20"/>
      <c r="D1081" s="20" t="s">
        <v>3811</v>
      </c>
      <c r="E1081" s="46" t="s">
        <v>3812</v>
      </c>
      <c r="F1081" s="22"/>
      <c r="G1081" s="22"/>
      <c r="H1081" s="22"/>
      <c r="I1081" s="22"/>
      <c r="J1081" s="21"/>
      <c r="K1081" s="22"/>
      <c r="L1081" s="22"/>
      <c r="M1081" s="22"/>
    </row>
    <row r="1082" spans="1:15" ht="34.5" customHeight="1">
      <c r="A1082" s="23" t="s">
        <v>3814</v>
      </c>
      <c r="B1082" s="24" t="s">
        <v>22</v>
      </c>
      <c r="C1082" s="25" t="str">
        <f>HYPERLINK("https://www.kts-pro.ru/images/tovar/C3307-06.jpg")</f>
        <v>https://www.kts-pro.ru/images/tovar/C3307-06.jpg</v>
      </c>
      <c r="D1082" s="25" t="s">
        <v>3815</v>
      </c>
      <c r="E1082" s="28" t="s">
        <v>3816</v>
      </c>
      <c r="F1082" s="23" t="s">
        <v>3817</v>
      </c>
      <c r="G1082" s="23" t="s">
        <v>565</v>
      </c>
      <c r="H1082" s="26">
        <v>48</v>
      </c>
      <c r="I1082" s="27" t="s">
        <v>22</v>
      </c>
      <c r="J1082" s="28" t="s">
        <v>3813</v>
      </c>
      <c r="K1082" s="29">
        <v>20</v>
      </c>
      <c r="L1082" s="30">
        <v>168.68</v>
      </c>
      <c r="M1082" s="31"/>
      <c r="N1082" s="32">
        <v>1477</v>
      </c>
      <c r="O1082" s="32">
        <v>50</v>
      </c>
    </row>
    <row r="1083" spans="1:15" ht="34.5" customHeight="1" thickBot="1">
      <c r="A1083" s="23" t="s">
        <v>3818</v>
      </c>
      <c r="B1083" s="24" t="s">
        <v>22</v>
      </c>
      <c r="C1083" s="25" t="str">
        <f>HYPERLINK("https://www.kts-pro.ru/images/tovar/C3307-04.jpg")</f>
        <v>https://www.kts-pro.ru/images/tovar/C3307-04.jpg</v>
      </c>
      <c r="D1083" s="25" t="s">
        <v>3819</v>
      </c>
      <c r="E1083" s="28" t="s">
        <v>3820</v>
      </c>
      <c r="F1083" s="23" t="s">
        <v>3821</v>
      </c>
      <c r="G1083" s="23" t="s">
        <v>565</v>
      </c>
      <c r="H1083" s="26">
        <v>48</v>
      </c>
      <c r="I1083" s="27" t="s">
        <v>22</v>
      </c>
      <c r="J1083" s="28" t="s">
        <v>3813</v>
      </c>
      <c r="K1083" s="29">
        <v>20</v>
      </c>
      <c r="L1083" s="30">
        <v>168.68</v>
      </c>
      <c r="M1083" s="31"/>
      <c r="N1083" s="32">
        <v>1591</v>
      </c>
      <c r="O1083" s="32">
        <v>0</v>
      </c>
    </row>
    <row r="1084" spans="1:13" ht="34.5" customHeight="1">
      <c r="A1084" s="18"/>
      <c r="B1084" s="19"/>
      <c r="C1084" s="20"/>
      <c r="D1084" s="20" t="s">
        <v>3822</v>
      </c>
      <c r="E1084" s="46" t="s">
        <v>3823</v>
      </c>
      <c r="F1084" s="22"/>
      <c r="G1084" s="22"/>
      <c r="H1084" s="22"/>
      <c r="I1084" s="22"/>
      <c r="J1084" s="21"/>
      <c r="K1084" s="22"/>
      <c r="L1084" s="22"/>
      <c r="M1084" s="22"/>
    </row>
    <row r="1085" spans="1:15" ht="34.5" customHeight="1" thickBot="1">
      <c r="A1085" s="23" t="s">
        <v>3825</v>
      </c>
      <c r="B1085" s="24" t="s">
        <v>22</v>
      </c>
      <c r="C1085" s="25" t="str">
        <f>HYPERLINK("https://kts-pro.ru/images/tovar/C3362-04.jpg")</f>
        <v>https://kts-pro.ru/images/tovar/C3362-04.jpg</v>
      </c>
      <c r="D1085" s="25" t="s">
        <v>3826</v>
      </c>
      <c r="E1085" s="28" t="s">
        <v>3827</v>
      </c>
      <c r="F1085" s="23" t="s">
        <v>3828</v>
      </c>
      <c r="G1085" s="23" t="s">
        <v>565</v>
      </c>
      <c r="H1085" s="26">
        <v>25</v>
      </c>
      <c r="I1085" s="27" t="s">
        <v>22</v>
      </c>
      <c r="J1085" s="28" t="s">
        <v>3824</v>
      </c>
      <c r="K1085" s="29">
        <v>20</v>
      </c>
      <c r="L1085" s="30">
        <v>218.91</v>
      </c>
      <c r="M1085" s="31"/>
      <c r="N1085" s="32">
        <v>5129</v>
      </c>
      <c r="O1085" s="32">
        <v>0</v>
      </c>
    </row>
    <row r="1086" spans="1:13" ht="34.5" customHeight="1">
      <c r="A1086" s="18"/>
      <c r="B1086" s="19"/>
      <c r="C1086" s="20"/>
      <c r="D1086" s="20" t="s">
        <v>3829</v>
      </c>
      <c r="E1086" s="46" t="s">
        <v>3830</v>
      </c>
      <c r="F1086" s="22"/>
      <c r="G1086" s="22"/>
      <c r="H1086" s="22"/>
      <c r="I1086" s="22"/>
      <c r="J1086" s="21"/>
      <c r="K1086" s="22"/>
      <c r="L1086" s="22"/>
      <c r="M1086" s="22"/>
    </row>
    <row r="1087" spans="1:15" ht="34.5" customHeight="1">
      <c r="A1087" s="33" t="s">
        <v>3831</v>
      </c>
      <c r="B1087" s="34" t="s">
        <v>454</v>
      </c>
      <c r="C1087" s="35" t="str">
        <f>HYPERLINK("https://www.kts-pro.ru/images/tovar/C2859-05.jpg")</f>
        <v>https://www.kts-pro.ru/images/tovar/C2859-05.jpg</v>
      </c>
      <c r="D1087" s="35" t="s">
        <v>3832</v>
      </c>
      <c r="E1087" s="38" t="s">
        <v>3833</v>
      </c>
      <c r="F1087" s="33" t="s">
        <v>3834</v>
      </c>
      <c r="G1087" s="33" t="s">
        <v>565</v>
      </c>
      <c r="H1087" s="36">
        <v>200</v>
      </c>
      <c r="I1087" s="36">
        <v>20</v>
      </c>
      <c r="J1087" s="38" t="s">
        <v>3835</v>
      </c>
      <c r="K1087" s="39">
        <v>20</v>
      </c>
      <c r="L1087" s="40">
        <v>116.6</v>
      </c>
      <c r="M1087" s="31"/>
      <c r="N1087" s="41">
        <v>2939</v>
      </c>
      <c r="O1087" s="41">
        <v>121</v>
      </c>
    </row>
    <row r="1088" spans="1:15" ht="34.5" customHeight="1">
      <c r="A1088" s="33" t="s">
        <v>3836</v>
      </c>
      <c r="B1088" s="34" t="s">
        <v>454</v>
      </c>
      <c r="C1088" s="35" t="str">
        <f>HYPERLINK("https://www.kts-pro.ru/images/tovar/C2859-02.jpg")</f>
        <v>https://www.kts-pro.ru/images/tovar/C2859-02.jpg</v>
      </c>
      <c r="D1088" s="35" t="s">
        <v>3837</v>
      </c>
      <c r="E1088" s="38" t="s">
        <v>3838</v>
      </c>
      <c r="F1088" s="33" t="s">
        <v>3839</v>
      </c>
      <c r="G1088" s="33" t="s">
        <v>565</v>
      </c>
      <c r="H1088" s="36">
        <v>200</v>
      </c>
      <c r="I1088" s="36">
        <v>20</v>
      </c>
      <c r="J1088" s="38" t="s">
        <v>3835</v>
      </c>
      <c r="K1088" s="39">
        <v>20</v>
      </c>
      <c r="L1088" s="40">
        <v>116.6</v>
      </c>
      <c r="M1088" s="31"/>
      <c r="N1088" s="41">
        <v>2939</v>
      </c>
      <c r="O1088" s="41">
        <v>121</v>
      </c>
    </row>
    <row r="1089" spans="1:15" ht="34.5" customHeight="1">
      <c r="A1089" s="33" t="s">
        <v>3840</v>
      </c>
      <c r="B1089" s="34" t="s">
        <v>454</v>
      </c>
      <c r="C1089" s="35" t="str">
        <f>HYPERLINK("https://www.kts-pro.ru/images/tovar/C2859-09.jpg")</f>
        <v>https://www.kts-pro.ru/images/tovar/C2859-09.jpg</v>
      </c>
      <c r="D1089" s="35" t="s">
        <v>3841</v>
      </c>
      <c r="E1089" s="38" t="s">
        <v>3842</v>
      </c>
      <c r="F1089" s="33" t="s">
        <v>3843</v>
      </c>
      <c r="G1089" s="33" t="s">
        <v>565</v>
      </c>
      <c r="H1089" s="36">
        <v>200</v>
      </c>
      <c r="I1089" s="36">
        <v>20</v>
      </c>
      <c r="J1089" s="38" t="s">
        <v>3835</v>
      </c>
      <c r="K1089" s="39">
        <v>20</v>
      </c>
      <c r="L1089" s="40">
        <v>116.6</v>
      </c>
      <c r="M1089" s="31"/>
      <c r="N1089" s="41">
        <v>2939</v>
      </c>
      <c r="O1089" s="41">
        <v>122</v>
      </c>
    </row>
    <row r="1090" spans="1:15" ht="34.5" customHeight="1">
      <c r="A1090" s="33" t="s">
        <v>3844</v>
      </c>
      <c r="B1090" s="34" t="s">
        <v>454</v>
      </c>
      <c r="C1090" s="35" t="str">
        <f>HYPERLINK("https://www.kts-pro.ru/images/tovar/C2859-06.jpg")</f>
        <v>https://www.kts-pro.ru/images/tovar/C2859-06.jpg</v>
      </c>
      <c r="D1090" s="35" t="s">
        <v>3845</v>
      </c>
      <c r="E1090" s="38" t="s">
        <v>3846</v>
      </c>
      <c r="F1090" s="33" t="s">
        <v>3847</v>
      </c>
      <c r="G1090" s="33" t="s">
        <v>565</v>
      </c>
      <c r="H1090" s="36">
        <v>200</v>
      </c>
      <c r="I1090" s="36">
        <v>20</v>
      </c>
      <c r="J1090" s="38" t="s">
        <v>3835</v>
      </c>
      <c r="K1090" s="39">
        <v>20</v>
      </c>
      <c r="L1090" s="40">
        <v>116.6</v>
      </c>
      <c r="M1090" s="31"/>
      <c r="N1090" s="41">
        <v>2939</v>
      </c>
      <c r="O1090" s="41">
        <v>121</v>
      </c>
    </row>
    <row r="1091" spans="1:15" ht="34.5" customHeight="1">
      <c r="A1091" s="33" t="s">
        <v>3848</v>
      </c>
      <c r="B1091" s="34" t="s">
        <v>454</v>
      </c>
      <c r="C1091" s="35" t="str">
        <f>HYPERLINK("https://www.kts-pro.ru/images/tovar/C2859-04.jpg")</f>
        <v>https://www.kts-pro.ru/images/tovar/C2859-04.jpg</v>
      </c>
      <c r="D1091" s="35" t="s">
        <v>3849</v>
      </c>
      <c r="E1091" s="38" t="s">
        <v>3850</v>
      </c>
      <c r="F1091" s="33" t="s">
        <v>3851</v>
      </c>
      <c r="G1091" s="33" t="s">
        <v>565</v>
      </c>
      <c r="H1091" s="36">
        <v>200</v>
      </c>
      <c r="I1091" s="36">
        <v>20</v>
      </c>
      <c r="J1091" s="38" t="s">
        <v>3835</v>
      </c>
      <c r="K1091" s="39">
        <v>20</v>
      </c>
      <c r="L1091" s="40">
        <v>116.6</v>
      </c>
      <c r="M1091" s="31"/>
      <c r="N1091" s="41">
        <v>2939</v>
      </c>
      <c r="O1091" s="41">
        <v>121</v>
      </c>
    </row>
    <row r="1092" spans="1:15" ht="34.5" customHeight="1">
      <c r="A1092" s="33" t="s">
        <v>3852</v>
      </c>
      <c r="B1092" s="34" t="s">
        <v>454</v>
      </c>
      <c r="C1092" s="35" t="str">
        <f>HYPERLINK("https://www.kts-pro.ru/images/tovar/C2859-01.jpg")</f>
        <v>https://www.kts-pro.ru/images/tovar/C2859-01.jpg</v>
      </c>
      <c r="D1092" s="35" t="s">
        <v>3853</v>
      </c>
      <c r="E1092" s="38" t="s">
        <v>3854</v>
      </c>
      <c r="F1092" s="33" t="s">
        <v>3855</v>
      </c>
      <c r="G1092" s="33" t="s">
        <v>565</v>
      </c>
      <c r="H1092" s="36">
        <v>200</v>
      </c>
      <c r="I1092" s="36">
        <v>20</v>
      </c>
      <c r="J1092" s="38" t="s">
        <v>3835</v>
      </c>
      <c r="K1092" s="39">
        <v>20</v>
      </c>
      <c r="L1092" s="40">
        <v>116.6</v>
      </c>
      <c r="M1092" s="31"/>
      <c r="N1092" s="41">
        <v>2939</v>
      </c>
      <c r="O1092" s="41">
        <v>121</v>
      </c>
    </row>
    <row r="1093" spans="1:15" ht="34.5" customHeight="1">
      <c r="A1093" s="33" t="s">
        <v>3856</v>
      </c>
      <c r="B1093" s="34" t="s">
        <v>454</v>
      </c>
      <c r="C1093" s="35" t="str">
        <f>HYPERLINK("https://www.kts-pro.ru/images/tovar/C2859-03.jpg")</f>
        <v>https://www.kts-pro.ru/images/tovar/C2859-03.jpg</v>
      </c>
      <c r="D1093" s="35" t="s">
        <v>3857</v>
      </c>
      <c r="E1093" s="38" t="s">
        <v>3858</v>
      </c>
      <c r="F1093" s="33" t="s">
        <v>3859</v>
      </c>
      <c r="G1093" s="33" t="s">
        <v>565</v>
      </c>
      <c r="H1093" s="36">
        <v>200</v>
      </c>
      <c r="I1093" s="36">
        <v>20</v>
      </c>
      <c r="J1093" s="38" t="s">
        <v>3835</v>
      </c>
      <c r="K1093" s="39">
        <v>20</v>
      </c>
      <c r="L1093" s="40">
        <v>116.6</v>
      </c>
      <c r="M1093" s="31"/>
      <c r="N1093" s="41">
        <v>2939</v>
      </c>
      <c r="O1093" s="41">
        <v>122</v>
      </c>
    </row>
    <row r="1094" spans="1:15" ht="34.5" customHeight="1">
      <c r="A1094" s="33" t="s">
        <v>3860</v>
      </c>
      <c r="B1094" s="34" t="s">
        <v>454</v>
      </c>
      <c r="C1094" s="35" t="str">
        <f>HYPERLINK("https://www.kts-pro.ru/images/tovar/C2859-07.jpg")</f>
        <v>https://www.kts-pro.ru/images/tovar/C2859-07.jpg</v>
      </c>
      <c r="D1094" s="35" t="s">
        <v>3861</v>
      </c>
      <c r="E1094" s="38" t="s">
        <v>3862</v>
      </c>
      <c r="F1094" s="33" t="s">
        <v>3863</v>
      </c>
      <c r="G1094" s="33" t="s">
        <v>565</v>
      </c>
      <c r="H1094" s="36">
        <v>200</v>
      </c>
      <c r="I1094" s="36">
        <v>20</v>
      </c>
      <c r="J1094" s="38" t="s">
        <v>3835</v>
      </c>
      <c r="K1094" s="39">
        <v>20</v>
      </c>
      <c r="L1094" s="40">
        <v>116.6</v>
      </c>
      <c r="M1094" s="31"/>
      <c r="N1094" s="41">
        <v>2939</v>
      </c>
      <c r="O1094" s="41">
        <v>101</v>
      </c>
    </row>
    <row r="1095" spans="1:15" ht="34.5" customHeight="1" thickBot="1">
      <c r="A1095" s="33" t="s">
        <v>3864</v>
      </c>
      <c r="B1095" s="34" t="s">
        <v>454</v>
      </c>
      <c r="C1095" s="35" t="str">
        <f>HYPERLINK("https://www.kts-pro.ru/images/tovar/C2859-08.jpg")</f>
        <v>https://www.kts-pro.ru/images/tovar/C2859-08.jpg</v>
      </c>
      <c r="D1095" s="35" t="s">
        <v>3865</v>
      </c>
      <c r="E1095" s="38" t="s">
        <v>3866</v>
      </c>
      <c r="F1095" s="33" t="s">
        <v>3867</v>
      </c>
      <c r="G1095" s="33" t="s">
        <v>565</v>
      </c>
      <c r="H1095" s="36">
        <v>200</v>
      </c>
      <c r="I1095" s="36">
        <v>20</v>
      </c>
      <c r="J1095" s="38" t="s">
        <v>3835</v>
      </c>
      <c r="K1095" s="39">
        <v>20</v>
      </c>
      <c r="L1095" s="40">
        <v>116.6</v>
      </c>
      <c r="M1095" s="31"/>
      <c r="N1095" s="41">
        <v>2939</v>
      </c>
      <c r="O1095" s="41">
        <v>121</v>
      </c>
    </row>
    <row r="1096" spans="1:15" ht="34.5" customHeight="1" thickBot="1">
      <c r="A1096" s="13"/>
      <c r="B1096" s="14"/>
      <c r="C1096" s="15"/>
      <c r="D1096" s="15" t="s">
        <v>17</v>
      </c>
      <c r="E1096" s="45" t="s">
        <v>3868</v>
      </c>
      <c r="F1096" s="17"/>
      <c r="G1096" s="17"/>
      <c r="H1096" s="17"/>
      <c r="I1096" s="17"/>
      <c r="J1096" s="16"/>
      <c r="K1096" s="17"/>
      <c r="L1096" s="17"/>
      <c r="M1096" s="17"/>
      <c r="N1096" s="17"/>
      <c r="O1096" s="17"/>
    </row>
    <row r="1097" spans="1:13" ht="34.5" customHeight="1">
      <c r="A1097" s="18"/>
      <c r="B1097" s="19"/>
      <c r="C1097" s="20"/>
      <c r="D1097" s="20" t="s">
        <v>3869</v>
      </c>
      <c r="E1097" s="46" t="s">
        <v>3870</v>
      </c>
      <c r="F1097" s="22"/>
      <c r="G1097" s="22"/>
      <c r="H1097" s="22"/>
      <c r="I1097" s="22"/>
      <c r="J1097" s="21"/>
      <c r="K1097" s="22"/>
      <c r="L1097" s="22"/>
      <c r="M1097" s="22"/>
    </row>
    <row r="1098" spans="1:15" ht="34.5" customHeight="1" thickBot="1">
      <c r="A1098" s="23" t="s">
        <v>3871</v>
      </c>
      <c r="B1098" s="24" t="s">
        <v>22</v>
      </c>
      <c r="C1098" s="25" t="str">
        <f>HYPERLINK("https://www.kts-pro.ru/images/tovar/C4927.jpg")</f>
        <v>https://www.kts-pro.ru/images/tovar/C4927.jpg</v>
      </c>
      <c r="D1098" s="42" t="s">
        <v>3869</v>
      </c>
      <c r="E1098" s="47" t="s">
        <v>3872</v>
      </c>
      <c r="F1098" s="23" t="s">
        <v>3873</v>
      </c>
      <c r="G1098" s="23" t="s">
        <v>565</v>
      </c>
      <c r="H1098" s="26">
        <v>96</v>
      </c>
      <c r="I1098" s="26">
        <v>48</v>
      </c>
      <c r="J1098" s="28" t="s">
        <v>3874</v>
      </c>
      <c r="K1098" s="29">
        <v>20</v>
      </c>
      <c r="L1098" s="43">
        <v>94.3</v>
      </c>
      <c r="M1098" s="31"/>
      <c r="N1098" s="32">
        <v>2759</v>
      </c>
      <c r="O1098" s="32">
        <v>0</v>
      </c>
    </row>
    <row r="1099" spans="1:13" ht="34.5" customHeight="1">
      <c r="A1099" s="18"/>
      <c r="B1099" s="19"/>
      <c r="C1099" s="20"/>
      <c r="D1099" s="20" t="s">
        <v>22</v>
      </c>
      <c r="E1099" s="46" t="s">
        <v>3875</v>
      </c>
      <c r="F1099" s="22"/>
      <c r="G1099" s="22"/>
      <c r="H1099" s="22"/>
      <c r="I1099" s="22"/>
      <c r="J1099" s="21"/>
      <c r="K1099" s="22"/>
      <c r="L1099" s="22"/>
      <c r="M1099" s="22"/>
    </row>
    <row r="1100" spans="1:15" ht="34.5" customHeight="1" thickBot="1">
      <c r="A1100" s="23" t="s">
        <v>3876</v>
      </c>
      <c r="B1100" s="24" t="s">
        <v>22</v>
      </c>
      <c r="C1100" s="25" t="str">
        <f>HYPERLINK("https://www.kts-pro.ru/images/tovar/C7276.jpg")</f>
        <v>https://www.kts-pro.ru/images/tovar/C7276.jpg</v>
      </c>
      <c r="D1100" s="25" t="s">
        <v>3877</v>
      </c>
      <c r="E1100" s="28" t="s">
        <v>3878</v>
      </c>
      <c r="F1100" s="23" t="s">
        <v>3879</v>
      </c>
      <c r="G1100" s="23" t="s">
        <v>565</v>
      </c>
      <c r="H1100" s="26">
        <v>50</v>
      </c>
      <c r="I1100" s="27" t="s">
        <v>22</v>
      </c>
      <c r="J1100" s="28" t="s">
        <v>22</v>
      </c>
      <c r="K1100" s="29">
        <v>20</v>
      </c>
      <c r="L1100" s="30">
        <v>450</v>
      </c>
      <c r="M1100" s="31"/>
      <c r="N1100" s="32">
        <v>255</v>
      </c>
      <c r="O1100" s="32">
        <v>0</v>
      </c>
    </row>
    <row r="1101" spans="1:13" ht="34.5" customHeight="1">
      <c r="A1101" s="18"/>
      <c r="B1101" s="19"/>
      <c r="C1101" s="20"/>
      <c r="D1101" s="20" t="s">
        <v>3880</v>
      </c>
      <c r="E1101" s="46" t="s">
        <v>3881</v>
      </c>
      <c r="F1101" s="22"/>
      <c r="G1101" s="22"/>
      <c r="H1101" s="22"/>
      <c r="I1101" s="22"/>
      <c r="J1101" s="21"/>
      <c r="K1101" s="22"/>
      <c r="L1101" s="22"/>
      <c r="M1101" s="22"/>
    </row>
    <row r="1102" spans="1:15" ht="34.5" customHeight="1" thickBot="1">
      <c r="A1102" s="23" t="s">
        <v>3882</v>
      </c>
      <c r="B1102" s="24" t="s">
        <v>22</v>
      </c>
      <c r="C1102" s="25" t="s">
        <v>22</v>
      </c>
      <c r="D1102" s="25" t="s">
        <v>3880</v>
      </c>
      <c r="E1102" s="28" t="s">
        <v>3883</v>
      </c>
      <c r="F1102" s="23" t="s">
        <v>3884</v>
      </c>
      <c r="G1102" s="23" t="s">
        <v>23</v>
      </c>
      <c r="H1102" s="26">
        <v>240</v>
      </c>
      <c r="I1102" s="27" t="s">
        <v>22</v>
      </c>
      <c r="J1102" s="28" t="s">
        <v>22</v>
      </c>
      <c r="K1102" s="29">
        <v>20</v>
      </c>
      <c r="L1102" s="30">
        <v>111.09</v>
      </c>
      <c r="M1102" s="31"/>
      <c r="N1102" s="32">
        <v>1010</v>
      </c>
      <c r="O1102" s="32">
        <v>0</v>
      </c>
    </row>
    <row r="1103" spans="1:13" ht="34.5" customHeight="1">
      <c r="A1103" s="18"/>
      <c r="B1103" s="19"/>
      <c r="C1103" s="20"/>
      <c r="D1103" s="20" t="s">
        <v>3885</v>
      </c>
      <c r="E1103" s="46" t="s">
        <v>3886</v>
      </c>
      <c r="F1103" s="22"/>
      <c r="G1103" s="22"/>
      <c r="H1103" s="22"/>
      <c r="I1103" s="22"/>
      <c r="J1103" s="21"/>
      <c r="K1103" s="22"/>
      <c r="L1103" s="22"/>
      <c r="M1103" s="22"/>
    </row>
    <row r="1104" spans="1:15" ht="34.5" customHeight="1" thickBot="1">
      <c r="A1104" s="23" t="s">
        <v>3887</v>
      </c>
      <c r="B1104" s="24" t="s">
        <v>22</v>
      </c>
      <c r="C1104" s="25" t="str">
        <f>HYPERLINK("https://www.kts-pro.ru/images/tovar/C7911.jpg")</f>
        <v>https://www.kts-pro.ru/images/tovar/C7911.jpg</v>
      </c>
      <c r="D1104" s="25" t="s">
        <v>3885</v>
      </c>
      <c r="E1104" s="28" t="s">
        <v>3888</v>
      </c>
      <c r="F1104" s="23" t="s">
        <v>3889</v>
      </c>
      <c r="G1104" s="23" t="s">
        <v>565</v>
      </c>
      <c r="H1104" s="26">
        <v>480</v>
      </c>
      <c r="I1104" s="26">
        <v>24</v>
      </c>
      <c r="J1104" s="28" t="s">
        <v>3890</v>
      </c>
      <c r="K1104" s="29">
        <v>20</v>
      </c>
      <c r="L1104" s="30">
        <v>80.97</v>
      </c>
      <c r="M1104" s="31"/>
      <c r="N1104" s="32">
        <v>783</v>
      </c>
      <c r="O1104" s="32">
        <v>480</v>
      </c>
    </row>
    <row r="1105" spans="1:13" ht="34.5" customHeight="1">
      <c r="A1105" s="18"/>
      <c r="B1105" s="19"/>
      <c r="C1105" s="20"/>
      <c r="D1105" s="20" t="s">
        <v>3891</v>
      </c>
      <c r="E1105" s="46" t="s">
        <v>3892</v>
      </c>
      <c r="F1105" s="22"/>
      <c r="G1105" s="22"/>
      <c r="H1105" s="22"/>
      <c r="I1105" s="22"/>
      <c r="J1105" s="21"/>
      <c r="K1105" s="22"/>
      <c r="L1105" s="22"/>
      <c r="M1105" s="22"/>
    </row>
    <row r="1106" spans="1:15" ht="34.5" customHeight="1" thickBot="1">
      <c r="A1106" s="23" t="s">
        <v>3893</v>
      </c>
      <c r="B1106" s="24" t="s">
        <v>22</v>
      </c>
      <c r="C1106" s="25" t="str">
        <f>HYPERLINK("https://www.kts-pro.ru/images/tovar/C7913.jpg")</f>
        <v>https://www.kts-pro.ru/images/tovar/C7913.jpg</v>
      </c>
      <c r="D1106" s="25" t="s">
        <v>3891</v>
      </c>
      <c r="E1106" s="28" t="s">
        <v>3894</v>
      </c>
      <c r="F1106" s="23" t="s">
        <v>3895</v>
      </c>
      <c r="G1106" s="23" t="s">
        <v>565</v>
      </c>
      <c r="H1106" s="26">
        <v>480</v>
      </c>
      <c r="I1106" s="26">
        <v>24</v>
      </c>
      <c r="J1106" s="28" t="s">
        <v>3896</v>
      </c>
      <c r="K1106" s="29">
        <v>20</v>
      </c>
      <c r="L1106" s="30">
        <v>85.37</v>
      </c>
      <c r="M1106" s="31"/>
      <c r="N1106" s="32">
        <v>2242</v>
      </c>
      <c r="O1106" s="32">
        <v>0</v>
      </c>
    </row>
    <row r="1107" spans="1:13" ht="34.5" customHeight="1">
      <c r="A1107" s="18"/>
      <c r="B1107" s="19"/>
      <c r="C1107" s="20"/>
      <c r="D1107" s="20" t="s">
        <v>3897</v>
      </c>
      <c r="E1107" s="46" t="s">
        <v>3898</v>
      </c>
      <c r="F1107" s="22"/>
      <c r="G1107" s="22"/>
      <c r="H1107" s="22"/>
      <c r="I1107" s="22"/>
      <c r="J1107" s="21"/>
      <c r="K1107" s="22"/>
      <c r="L1107" s="22"/>
      <c r="M1107" s="22"/>
    </row>
    <row r="1108" spans="1:15" ht="34.5" customHeight="1" thickBot="1">
      <c r="A1108" s="23" t="s">
        <v>3899</v>
      </c>
      <c r="B1108" s="24" t="s">
        <v>22</v>
      </c>
      <c r="C1108" s="25" t="str">
        <f>HYPERLINK("https://www.kts-pro.ru/images/tovar/C7914.jpg")</f>
        <v>https://www.kts-pro.ru/images/tovar/C7914.jpg</v>
      </c>
      <c r="D1108" s="25" t="s">
        <v>3897</v>
      </c>
      <c r="E1108" s="28" t="s">
        <v>3900</v>
      </c>
      <c r="F1108" s="23" t="s">
        <v>3901</v>
      </c>
      <c r="G1108" s="23" t="s">
        <v>565</v>
      </c>
      <c r="H1108" s="26">
        <v>192</v>
      </c>
      <c r="I1108" s="26">
        <v>24</v>
      </c>
      <c r="J1108" s="28" t="s">
        <v>3902</v>
      </c>
      <c r="K1108" s="29">
        <v>20</v>
      </c>
      <c r="L1108" s="30">
        <v>112.65</v>
      </c>
      <c r="M1108" s="31"/>
      <c r="N1108" s="32">
        <v>2136</v>
      </c>
      <c r="O1108" s="32">
        <v>0</v>
      </c>
    </row>
    <row r="1109" spans="1:15" ht="34.5" customHeight="1" thickBot="1">
      <c r="A1109" s="13"/>
      <c r="B1109" s="14"/>
      <c r="C1109" s="15"/>
      <c r="D1109" s="15" t="s">
        <v>17</v>
      </c>
      <c r="E1109" s="45" t="s">
        <v>3903</v>
      </c>
      <c r="F1109" s="17"/>
      <c r="G1109" s="17"/>
      <c r="H1109" s="17"/>
      <c r="I1109" s="17"/>
      <c r="J1109" s="16"/>
      <c r="K1109" s="17"/>
      <c r="L1109" s="17"/>
      <c r="M1109" s="17"/>
      <c r="N1109" s="17"/>
      <c r="O1109" s="17"/>
    </row>
    <row r="1110" spans="1:13" ht="34.5" customHeight="1">
      <c r="A1110" s="18"/>
      <c r="B1110" s="19"/>
      <c r="C1110" s="20"/>
      <c r="D1110" s="20" t="s">
        <v>3904</v>
      </c>
      <c r="E1110" s="46" t="s">
        <v>3905</v>
      </c>
      <c r="F1110" s="22"/>
      <c r="G1110" s="22"/>
      <c r="H1110" s="22"/>
      <c r="I1110" s="22"/>
      <c r="J1110" s="21"/>
      <c r="K1110" s="22"/>
      <c r="L1110" s="22"/>
      <c r="M1110" s="22"/>
    </row>
    <row r="1111" spans="1:15" ht="34.5" customHeight="1" thickBot="1">
      <c r="A1111" s="23" t="s">
        <v>3906</v>
      </c>
      <c r="B1111" s="24" t="s">
        <v>22</v>
      </c>
      <c r="C1111" s="25" t="str">
        <f>HYPERLINK("https://www.kts-pro.ru/images/tovar/C1273-01.jpg")</f>
        <v>https://www.kts-pro.ru/images/tovar/C1273-01.jpg</v>
      </c>
      <c r="D1111" s="25" t="s">
        <v>3904</v>
      </c>
      <c r="E1111" s="28" t="s">
        <v>3907</v>
      </c>
      <c r="F1111" s="23" t="s">
        <v>3908</v>
      </c>
      <c r="G1111" s="23" t="s">
        <v>23</v>
      </c>
      <c r="H1111" s="26">
        <v>130</v>
      </c>
      <c r="I1111" s="27" t="s">
        <v>22</v>
      </c>
      <c r="J1111" s="28" t="s">
        <v>3909</v>
      </c>
      <c r="K1111" s="29">
        <v>10</v>
      </c>
      <c r="L1111" s="30">
        <v>66.94</v>
      </c>
      <c r="M1111" s="31"/>
      <c r="N1111" s="32">
        <v>3760</v>
      </c>
      <c r="O1111" s="32">
        <v>0</v>
      </c>
    </row>
    <row r="1112" spans="1:13" ht="34.5" customHeight="1">
      <c r="A1112" s="18"/>
      <c r="B1112" s="19"/>
      <c r="C1112" s="20"/>
      <c r="D1112" s="20" t="s">
        <v>3910</v>
      </c>
      <c r="E1112" s="46" t="s">
        <v>3911</v>
      </c>
      <c r="F1112" s="22"/>
      <c r="G1112" s="22"/>
      <c r="H1112" s="22"/>
      <c r="I1112" s="22"/>
      <c r="J1112" s="21"/>
      <c r="K1112" s="22"/>
      <c r="L1112" s="22"/>
      <c r="M1112" s="22"/>
    </row>
    <row r="1113" spans="1:15" ht="34.5" customHeight="1" thickBot="1">
      <c r="A1113" s="23" t="s">
        <v>3912</v>
      </c>
      <c r="B1113" s="24" t="s">
        <v>22</v>
      </c>
      <c r="C1113" s="25" t="str">
        <f>HYPERLINK("https://www.kts-pro.ru/images/tovar/C1874.jpg")</f>
        <v>https://www.kts-pro.ru/images/tovar/C1874.jpg</v>
      </c>
      <c r="D1113" s="25" t="s">
        <v>3910</v>
      </c>
      <c r="E1113" s="28" t="s">
        <v>3913</v>
      </c>
      <c r="F1113" s="23" t="s">
        <v>3914</v>
      </c>
      <c r="G1113" s="23" t="s">
        <v>23</v>
      </c>
      <c r="H1113" s="26">
        <v>110</v>
      </c>
      <c r="I1113" s="27" t="s">
        <v>22</v>
      </c>
      <c r="J1113" s="28" t="s">
        <v>3915</v>
      </c>
      <c r="K1113" s="29">
        <v>10</v>
      </c>
      <c r="L1113" s="30">
        <v>86.17</v>
      </c>
      <c r="M1113" s="31"/>
      <c r="N1113" s="32">
        <v>4941</v>
      </c>
      <c r="O1113" s="32">
        <v>0</v>
      </c>
    </row>
    <row r="1114" spans="1:13" ht="34.5" customHeight="1">
      <c r="A1114" s="18"/>
      <c r="B1114" s="19"/>
      <c r="C1114" s="20"/>
      <c r="D1114" s="20" t="s">
        <v>3916</v>
      </c>
      <c r="E1114" s="46" t="s">
        <v>3917</v>
      </c>
      <c r="F1114" s="22"/>
      <c r="G1114" s="22"/>
      <c r="H1114" s="22"/>
      <c r="I1114" s="22"/>
      <c r="J1114" s="21"/>
      <c r="K1114" s="22"/>
      <c r="L1114" s="22"/>
      <c r="M1114" s="22"/>
    </row>
    <row r="1115" spans="1:15" ht="34.5" customHeight="1">
      <c r="A1115" s="23" t="s">
        <v>3918</v>
      </c>
      <c r="B1115" s="24" t="s">
        <v>22</v>
      </c>
      <c r="C1115" s="25" t="str">
        <f>HYPERLINK("https://www.kts-pro.ru/images/tovar/C1912-02.jpg")</f>
        <v>https://www.kts-pro.ru/images/tovar/C1912-02.jpg</v>
      </c>
      <c r="D1115" s="25" t="s">
        <v>3919</v>
      </c>
      <c r="E1115" s="28" t="s">
        <v>3920</v>
      </c>
      <c r="F1115" s="23" t="s">
        <v>3921</v>
      </c>
      <c r="G1115" s="23" t="s">
        <v>565</v>
      </c>
      <c r="H1115" s="26">
        <v>200</v>
      </c>
      <c r="I1115" s="26">
        <v>20</v>
      </c>
      <c r="J1115" s="28" t="s">
        <v>3922</v>
      </c>
      <c r="K1115" s="29">
        <v>20</v>
      </c>
      <c r="L1115" s="30">
        <v>102.19</v>
      </c>
      <c r="M1115" s="31"/>
      <c r="N1115" s="32">
        <v>2379</v>
      </c>
      <c r="O1115" s="32">
        <v>0</v>
      </c>
    </row>
    <row r="1116" spans="1:15" ht="34.5" customHeight="1" thickBot="1">
      <c r="A1116" s="23" t="s">
        <v>3923</v>
      </c>
      <c r="B1116" s="24" t="s">
        <v>22</v>
      </c>
      <c r="C1116" s="25" t="str">
        <f>HYPERLINK("https://www.kts-pro.ru/images/tovar/C1912-01.jpg")</f>
        <v>https://www.kts-pro.ru/images/tovar/C1912-01.jpg</v>
      </c>
      <c r="D1116" s="25" t="s">
        <v>3924</v>
      </c>
      <c r="E1116" s="28" t="s">
        <v>3925</v>
      </c>
      <c r="F1116" s="23" t="s">
        <v>3926</v>
      </c>
      <c r="G1116" s="23" t="s">
        <v>565</v>
      </c>
      <c r="H1116" s="26">
        <v>200</v>
      </c>
      <c r="I1116" s="26">
        <v>20</v>
      </c>
      <c r="J1116" s="28" t="s">
        <v>3922</v>
      </c>
      <c r="K1116" s="29">
        <v>20</v>
      </c>
      <c r="L1116" s="30">
        <v>102.19</v>
      </c>
      <c r="M1116" s="31"/>
      <c r="N1116" s="32">
        <v>3090</v>
      </c>
      <c r="O1116" s="32">
        <v>0</v>
      </c>
    </row>
    <row r="1117" spans="1:13" ht="34.5" customHeight="1">
      <c r="A1117" s="18"/>
      <c r="B1117" s="19"/>
      <c r="C1117" s="20"/>
      <c r="D1117" s="20" t="s">
        <v>3927</v>
      </c>
      <c r="E1117" s="46" t="s">
        <v>3928</v>
      </c>
      <c r="F1117" s="22"/>
      <c r="G1117" s="22"/>
      <c r="H1117" s="22"/>
      <c r="I1117" s="22"/>
      <c r="J1117" s="21"/>
      <c r="K1117" s="22"/>
      <c r="L1117" s="22"/>
      <c r="M1117" s="22"/>
    </row>
    <row r="1118" spans="1:15" ht="34.5" customHeight="1" thickBot="1">
      <c r="A1118" s="23" t="s">
        <v>3929</v>
      </c>
      <c r="B1118" s="24" t="s">
        <v>22</v>
      </c>
      <c r="C1118" s="25" t="str">
        <f>HYPERLINK("https://www.kts-pro.ru/images/tovar/C2329-01.jpg")</f>
        <v>https://www.kts-pro.ru/images/tovar/C2329-01.jpg</v>
      </c>
      <c r="D1118" s="25" t="s">
        <v>3927</v>
      </c>
      <c r="E1118" s="28" t="s">
        <v>3930</v>
      </c>
      <c r="F1118" s="23" t="s">
        <v>3931</v>
      </c>
      <c r="G1118" s="23" t="s">
        <v>23</v>
      </c>
      <c r="H1118" s="26">
        <v>130</v>
      </c>
      <c r="I1118" s="27" t="s">
        <v>22</v>
      </c>
      <c r="J1118" s="28" t="s">
        <v>3932</v>
      </c>
      <c r="K1118" s="29">
        <v>10</v>
      </c>
      <c r="L1118" s="30">
        <v>67.65</v>
      </c>
      <c r="M1118" s="31"/>
      <c r="N1118" s="32">
        <v>3850</v>
      </c>
      <c r="O1118" s="32">
        <v>0</v>
      </c>
    </row>
    <row r="1119" spans="1:13" ht="34.5" customHeight="1">
      <c r="A1119" s="18"/>
      <c r="B1119" s="19"/>
      <c r="C1119" s="20"/>
      <c r="D1119" s="20" t="s">
        <v>3933</v>
      </c>
      <c r="E1119" s="46" t="s">
        <v>3934</v>
      </c>
      <c r="F1119" s="22"/>
      <c r="G1119" s="22"/>
      <c r="H1119" s="22"/>
      <c r="I1119" s="22"/>
      <c r="J1119" s="21"/>
      <c r="K1119" s="22"/>
      <c r="L1119" s="22"/>
      <c r="M1119" s="22"/>
    </row>
    <row r="1120" spans="1:15" ht="34.5" customHeight="1" thickBot="1">
      <c r="A1120" s="23" t="s">
        <v>3935</v>
      </c>
      <c r="B1120" s="24" t="s">
        <v>22</v>
      </c>
      <c r="C1120" s="25" t="str">
        <f>HYPERLINK("https://kts-pro.ru/images/tovar/C2577-01.jpg")</f>
        <v>https://kts-pro.ru/images/tovar/C2577-01.jpg</v>
      </c>
      <c r="D1120" s="25" t="s">
        <v>3936</v>
      </c>
      <c r="E1120" s="28" t="s">
        <v>3937</v>
      </c>
      <c r="F1120" s="23" t="s">
        <v>3938</v>
      </c>
      <c r="G1120" s="23" t="s">
        <v>565</v>
      </c>
      <c r="H1120" s="26">
        <v>200</v>
      </c>
      <c r="I1120" s="26">
        <v>20</v>
      </c>
      <c r="J1120" s="28" t="s">
        <v>3939</v>
      </c>
      <c r="K1120" s="29">
        <v>20</v>
      </c>
      <c r="L1120" s="30">
        <v>61.8</v>
      </c>
      <c r="M1120" s="31"/>
      <c r="N1120" s="32">
        <v>841</v>
      </c>
      <c r="O1120" s="32">
        <v>0</v>
      </c>
    </row>
    <row r="1121" spans="1:13" ht="34.5" customHeight="1">
      <c r="A1121" s="18"/>
      <c r="B1121" s="19"/>
      <c r="C1121" s="20"/>
      <c r="D1121" s="20" t="s">
        <v>3940</v>
      </c>
      <c r="E1121" s="46" t="s">
        <v>3941</v>
      </c>
      <c r="F1121" s="22"/>
      <c r="G1121" s="22"/>
      <c r="H1121" s="22"/>
      <c r="I1121" s="22"/>
      <c r="J1121" s="21"/>
      <c r="K1121" s="22"/>
      <c r="L1121" s="22"/>
      <c r="M1121" s="22"/>
    </row>
    <row r="1122" spans="1:15" ht="34.5" customHeight="1" thickBot="1">
      <c r="A1122" s="23" t="s">
        <v>3942</v>
      </c>
      <c r="B1122" s="24" t="s">
        <v>22</v>
      </c>
      <c r="C1122" s="25" t="str">
        <f>HYPERLINK("https://kts-pro.ru/images/tovar/C2585-02.jpg")</f>
        <v>https://kts-pro.ru/images/tovar/C2585-02.jpg</v>
      </c>
      <c r="D1122" s="42" t="s">
        <v>3943</v>
      </c>
      <c r="E1122" s="47" t="s">
        <v>3944</v>
      </c>
      <c r="F1122" s="23" t="s">
        <v>3945</v>
      </c>
      <c r="G1122" s="23" t="s">
        <v>565</v>
      </c>
      <c r="H1122" s="26">
        <v>200</v>
      </c>
      <c r="I1122" s="26">
        <v>20</v>
      </c>
      <c r="J1122" s="28" t="s">
        <v>3946</v>
      </c>
      <c r="K1122" s="29">
        <v>20</v>
      </c>
      <c r="L1122" s="43">
        <v>37.4</v>
      </c>
      <c r="M1122" s="31"/>
      <c r="N1122" s="32">
        <v>2763</v>
      </c>
      <c r="O1122" s="32">
        <v>0</v>
      </c>
    </row>
    <row r="1123" spans="1:13" ht="34.5" customHeight="1">
      <c r="A1123" s="18"/>
      <c r="B1123" s="19"/>
      <c r="C1123" s="20"/>
      <c r="D1123" s="20" t="s">
        <v>3947</v>
      </c>
      <c r="E1123" s="46" t="s">
        <v>3948</v>
      </c>
      <c r="F1123" s="22"/>
      <c r="G1123" s="22"/>
      <c r="H1123" s="22"/>
      <c r="I1123" s="22"/>
      <c r="J1123" s="21"/>
      <c r="K1123" s="22"/>
      <c r="L1123" s="22"/>
      <c r="M1123" s="22"/>
    </row>
    <row r="1124" spans="1:15" ht="34.5" customHeight="1" thickBot="1">
      <c r="A1124" s="23" t="s">
        <v>3950</v>
      </c>
      <c r="B1124" s="24" t="s">
        <v>22</v>
      </c>
      <c r="C1124" s="25" t="str">
        <f>HYPERLINK("https://kts-pro.ru/images/tovar/C2587-01.jpg")</f>
        <v>https://kts-pro.ru/images/tovar/C2587-01.jpg</v>
      </c>
      <c r="D1124" s="42" t="s">
        <v>3951</v>
      </c>
      <c r="E1124" s="47" t="s">
        <v>3952</v>
      </c>
      <c r="F1124" s="23" t="s">
        <v>3953</v>
      </c>
      <c r="G1124" s="23" t="s">
        <v>565</v>
      </c>
      <c r="H1124" s="26">
        <v>200</v>
      </c>
      <c r="I1124" s="26">
        <v>20</v>
      </c>
      <c r="J1124" s="28" t="s">
        <v>3949</v>
      </c>
      <c r="K1124" s="29">
        <v>20</v>
      </c>
      <c r="L1124" s="43">
        <v>69.5</v>
      </c>
      <c r="M1124" s="31"/>
      <c r="N1124" s="32">
        <v>6062</v>
      </c>
      <c r="O1124" s="32">
        <v>0</v>
      </c>
    </row>
    <row r="1125" spans="1:13" ht="34.5" customHeight="1">
      <c r="A1125" s="18"/>
      <c r="B1125" s="19"/>
      <c r="C1125" s="20"/>
      <c r="D1125" s="20" t="s">
        <v>3954</v>
      </c>
      <c r="E1125" s="46" t="s">
        <v>3955</v>
      </c>
      <c r="F1125" s="22"/>
      <c r="G1125" s="22"/>
      <c r="H1125" s="22"/>
      <c r="I1125" s="22"/>
      <c r="J1125" s="21"/>
      <c r="K1125" s="22"/>
      <c r="L1125" s="22"/>
      <c r="M1125" s="22"/>
    </row>
    <row r="1126" spans="1:15" ht="34.5" customHeight="1" thickBot="1">
      <c r="A1126" s="23" t="s">
        <v>3956</v>
      </c>
      <c r="B1126" s="24" t="s">
        <v>22</v>
      </c>
      <c r="C1126" s="25" t="str">
        <f>HYPERLINK("https://kts-pro.ru/images/tovar/C2590-01.jpg")</f>
        <v>https://kts-pro.ru/images/tovar/C2590-01.jpg</v>
      </c>
      <c r="D1126" s="25" t="s">
        <v>3957</v>
      </c>
      <c r="E1126" s="28" t="s">
        <v>3958</v>
      </c>
      <c r="F1126" s="23" t="s">
        <v>3959</v>
      </c>
      <c r="G1126" s="23" t="s">
        <v>565</v>
      </c>
      <c r="H1126" s="26">
        <v>800</v>
      </c>
      <c r="I1126" s="26">
        <v>40</v>
      </c>
      <c r="J1126" s="28" t="s">
        <v>3960</v>
      </c>
      <c r="K1126" s="29">
        <v>20</v>
      </c>
      <c r="L1126" s="30">
        <v>42.31</v>
      </c>
      <c r="M1126" s="31"/>
      <c r="N1126" s="32">
        <v>6004</v>
      </c>
      <c r="O1126" s="32">
        <v>0</v>
      </c>
    </row>
    <row r="1127" spans="1:13" ht="34.5" customHeight="1">
      <c r="A1127" s="18"/>
      <c r="B1127" s="19"/>
      <c r="C1127" s="20"/>
      <c r="D1127" s="20" t="s">
        <v>3961</v>
      </c>
      <c r="E1127" s="46" t="s">
        <v>3962</v>
      </c>
      <c r="F1127" s="22"/>
      <c r="G1127" s="22"/>
      <c r="H1127" s="22"/>
      <c r="I1127" s="22"/>
      <c r="J1127" s="21"/>
      <c r="K1127" s="22"/>
      <c r="L1127" s="22"/>
      <c r="M1127" s="22"/>
    </row>
    <row r="1128" spans="1:15" ht="34.5" customHeight="1" thickBot="1">
      <c r="A1128" s="23" t="s">
        <v>3963</v>
      </c>
      <c r="B1128" s="24" t="s">
        <v>22</v>
      </c>
      <c r="C1128" s="25" t="str">
        <f>HYPERLINK("https://kts-pro.ru/images/tovar/C2591-01.jpg")</f>
        <v>https://kts-pro.ru/images/tovar/C2591-01.jpg</v>
      </c>
      <c r="D1128" s="25" t="s">
        <v>3964</v>
      </c>
      <c r="E1128" s="28" t="s">
        <v>3965</v>
      </c>
      <c r="F1128" s="23" t="s">
        <v>3966</v>
      </c>
      <c r="G1128" s="23" t="s">
        <v>565</v>
      </c>
      <c r="H1128" s="26">
        <v>800</v>
      </c>
      <c r="I1128" s="26">
        <v>40</v>
      </c>
      <c r="J1128" s="28" t="s">
        <v>3967</v>
      </c>
      <c r="K1128" s="29">
        <v>20</v>
      </c>
      <c r="L1128" s="30">
        <v>42.31</v>
      </c>
      <c r="M1128" s="31"/>
      <c r="N1128" s="32">
        <v>5525</v>
      </c>
      <c r="O1128" s="32">
        <v>10</v>
      </c>
    </row>
    <row r="1129" spans="1:13" ht="34.5" customHeight="1">
      <c r="A1129" s="18"/>
      <c r="B1129" s="19"/>
      <c r="C1129" s="20"/>
      <c r="D1129" s="20" t="s">
        <v>3968</v>
      </c>
      <c r="E1129" s="46" t="s">
        <v>3969</v>
      </c>
      <c r="F1129" s="22"/>
      <c r="G1129" s="22"/>
      <c r="H1129" s="22"/>
      <c r="I1129" s="22"/>
      <c r="J1129" s="21"/>
      <c r="K1129" s="22"/>
      <c r="L1129" s="22"/>
      <c r="M1129" s="22"/>
    </row>
    <row r="1130" spans="1:15" ht="34.5" customHeight="1" thickBot="1">
      <c r="A1130" s="23" t="s">
        <v>3970</v>
      </c>
      <c r="B1130" s="24" t="s">
        <v>22</v>
      </c>
      <c r="C1130" s="25" t="str">
        <f>HYPERLINK("https://kts-pro.ru/images/tovar/C2592-01.jpg")</f>
        <v>https://kts-pro.ru/images/tovar/C2592-01.jpg</v>
      </c>
      <c r="D1130" s="25" t="s">
        <v>3971</v>
      </c>
      <c r="E1130" s="28" t="s">
        <v>3972</v>
      </c>
      <c r="F1130" s="23" t="s">
        <v>3973</v>
      </c>
      <c r="G1130" s="23" t="s">
        <v>565</v>
      </c>
      <c r="H1130" s="26">
        <v>800</v>
      </c>
      <c r="I1130" s="26">
        <v>40</v>
      </c>
      <c r="J1130" s="28" t="s">
        <v>3974</v>
      </c>
      <c r="K1130" s="29">
        <v>20</v>
      </c>
      <c r="L1130" s="30">
        <v>42.49</v>
      </c>
      <c r="M1130" s="31"/>
      <c r="N1130" s="32">
        <v>2921</v>
      </c>
      <c r="O1130" s="32">
        <v>0</v>
      </c>
    </row>
    <row r="1131" spans="1:13" ht="34.5" customHeight="1">
      <c r="A1131" s="18"/>
      <c r="B1131" s="19"/>
      <c r="C1131" s="20"/>
      <c r="D1131" s="20" t="s">
        <v>3975</v>
      </c>
      <c r="E1131" s="46" t="s">
        <v>3976</v>
      </c>
      <c r="F1131" s="22"/>
      <c r="G1131" s="22"/>
      <c r="H1131" s="22"/>
      <c r="I1131" s="22"/>
      <c r="J1131" s="21"/>
      <c r="K1131" s="22"/>
      <c r="L1131" s="22"/>
      <c r="M1131" s="22"/>
    </row>
    <row r="1132" spans="1:15" ht="34.5" customHeight="1" thickBot="1">
      <c r="A1132" s="23" t="s">
        <v>3977</v>
      </c>
      <c r="B1132" s="24" t="s">
        <v>22</v>
      </c>
      <c r="C1132" s="25" t="str">
        <f>HYPERLINK("https://kts-pro.ru/images/tovar/C2593-01.jpg")</f>
        <v>https://kts-pro.ru/images/tovar/C2593-01.jpg</v>
      </c>
      <c r="D1132" s="25" t="s">
        <v>3978</v>
      </c>
      <c r="E1132" s="28" t="s">
        <v>3979</v>
      </c>
      <c r="F1132" s="23" t="s">
        <v>3980</v>
      </c>
      <c r="G1132" s="23" t="s">
        <v>565</v>
      </c>
      <c r="H1132" s="26">
        <v>800</v>
      </c>
      <c r="I1132" s="26">
        <v>40</v>
      </c>
      <c r="J1132" s="28" t="s">
        <v>3981</v>
      </c>
      <c r="K1132" s="29">
        <v>20</v>
      </c>
      <c r="L1132" s="30">
        <v>53.63</v>
      </c>
      <c r="M1132" s="31"/>
      <c r="N1132" s="32">
        <v>4921</v>
      </c>
      <c r="O1132" s="32">
        <v>0</v>
      </c>
    </row>
    <row r="1133" spans="1:13" ht="34.5" customHeight="1">
      <c r="A1133" s="18"/>
      <c r="B1133" s="19"/>
      <c r="C1133" s="20"/>
      <c r="D1133" s="20" t="s">
        <v>3982</v>
      </c>
      <c r="E1133" s="46" t="s">
        <v>3983</v>
      </c>
      <c r="F1133" s="22"/>
      <c r="G1133" s="22"/>
      <c r="H1133" s="22"/>
      <c r="I1133" s="22"/>
      <c r="J1133" s="21"/>
      <c r="K1133" s="22"/>
      <c r="L1133" s="22"/>
      <c r="M1133" s="22"/>
    </row>
    <row r="1134" spans="1:15" ht="34.5" customHeight="1" thickBot="1">
      <c r="A1134" s="23" t="s">
        <v>3984</v>
      </c>
      <c r="B1134" s="24" t="s">
        <v>22</v>
      </c>
      <c r="C1134" s="25" t="str">
        <f>HYPERLINK("https://kts-pro.ru/images/tovar/C2594-01.jpg")</f>
        <v>https://kts-pro.ru/images/tovar/C2594-01.jpg</v>
      </c>
      <c r="D1134" s="25" t="s">
        <v>3985</v>
      </c>
      <c r="E1134" s="28" t="s">
        <v>3986</v>
      </c>
      <c r="F1134" s="23" t="s">
        <v>3987</v>
      </c>
      <c r="G1134" s="23" t="s">
        <v>565</v>
      </c>
      <c r="H1134" s="26">
        <v>800</v>
      </c>
      <c r="I1134" s="26">
        <v>40</v>
      </c>
      <c r="J1134" s="28" t="s">
        <v>3988</v>
      </c>
      <c r="K1134" s="29">
        <v>20</v>
      </c>
      <c r="L1134" s="30">
        <v>58.8</v>
      </c>
      <c r="M1134" s="31"/>
      <c r="N1134" s="32">
        <v>2663</v>
      </c>
      <c r="O1134" s="32">
        <v>0</v>
      </c>
    </row>
    <row r="1135" spans="1:13" ht="34.5" customHeight="1">
      <c r="A1135" s="18"/>
      <c r="B1135" s="19"/>
      <c r="C1135" s="20"/>
      <c r="D1135" s="20" t="s">
        <v>3989</v>
      </c>
      <c r="E1135" s="46" t="s">
        <v>3990</v>
      </c>
      <c r="F1135" s="22"/>
      <c r="G1135" s="22"/>
      <c r="H1135" s="22"/>
      <c r="I1135" s="22"/>
      <c r="J1135" s="21"/>
      <c r="K1135" s="22"/>
      <c r="L1135" s="22"/>
      <c r="M1135" s="22"/>
    </row>
    <row r="1136" spans="1:15" ht="34.5" customHeight="1" thickBot="1">
      <c r="A1136" s="23" t="s">
        <v>3991</v>
      </c>
      <c r="B1136" s="24" t="s">
        <v>22</v>
      </c>
      <c r="C1136" s="25" t="str">
        <f>HYPERLINK("https://kts-pro.ru/images/tovar/C2595-01.jpg")</f>
        <v>https://kts-pro.ru/images/tovar/C2595-01.jpg</v>
      </c>
      <c r="D1136" s="25" t="s">
        <v>3992</v>
      </c>
      <c r="E1136" s="28" t="s">
        <v>3993</v>
      </c>
      <c r="F1136" s="23" t="s">
        <v>3994</v>
      </c>
      <c r="G1136" s="23" t="s">
        <v>565</v>
      </c>
      <c r="H1136" s="26">
        <v>800</v>
      </c>
      <c r="I1136" s="26">
        <v>40</v>
      </c>
      <c r="J1136" s="28" t="s">
        <v>3995</v>
      </c>
      <c r="K1136" s="29">
        <v>20</v>
      </c>
      <c r="L1136" s="30">
        <v>52.9</v>
      </c>
      <c r="M1136" s="31"/>
      <c r="N1136" s="32">
        <v>1210</v>
      </c>
      <c r="O1136" s="32">
        <v>0</v>
      </c>
    </row>
    <row r="1137" spans="1:13" ht="34.5" customHeight="1">
      <c r="A1137" s="18"/>
      <c r="B1137" s="19"/>
      <c r="C1137" s="20"/>
      <c r="D1137" s="20" t="s">
        <v>3996</v>
      </c>
      <c r="E1137" s="46" t="s">
        <v>3997</v>
      </c>
      <c r="F1137" s="22"/>
      <c r="G1137" s="22"/>
      <c r="H1137" s="22"/>
      <c r="I1137" s="22"/>
      <c r="J1137" s="21"/>
      <c r="K1137" s="22"/>
      <c r="L1137" s="22"/>
      <c r="M1137" s="22"/>
    </row>
    <row r="1138" spans="1:15" ht="34.5" customHeight="1" thickBot="1">
      <c r="A1138" s="23" t="s">
        <v>3998</v>
      </c>
      <c r="B1138" s="24" t="s">
        <v>22</v>
      </c>
      <c r="C1138" s="25" t="str">
        <f>HYPERLINK("https://kts-pro.ru/images/tovar/C2597-01.jpg")</f>
        <v>https://kts-pro.ru/images/tovar/C2597-01.jpg</v>
      </c>
      <c r="D1138" s="25" t="s">
        <v>3999</v>
      </c>
      <c r="E1138" s="28" t="s">
        <v>4000</v>
      </c>
      <c r="F1138" s="23" t="s">
        <v>4001</v>
      </c>
      <c r="G1138" s="23" t="s">
        <v>565</v>
      </c>
      <c r="H1138" s="26">
        <v>800</v>
      </c>
      <c r="I1138" s="26">
        <v>40</v>
      </c>
      <c r="J1138" s="28" t="s">
        <v>4002</v>
      </c>
      <c r="K1138" s="29">
        <v>20</v>
      </c>
      <c r="L1138" s="30">
        <v>71.55</v>
      </c>
      <c r="M1138" s="31"/>
      <c r="N1138" s="32">
        <v>2128</v>
      </c>
      <c r="O1138" s="32">
        <v>10</v>
      </c>
    </row>
    <row r="1139" spans="1:13" ht="34.5" customHeight="1">
      <c r="A1139" s="18"/>
      <c r="B1139" s="19"/>
      <c r="C1139" s="20"/>
      <c r="D1139" s="20" t="s">
        <v>4003</v>
      </c>
      <c r="E1139" s="46" t="s">
        <v>4004</v>
      </c>
      <c r="F1139" s="22"/>
      <c r="G1139" s="22"/>
      <c r="H1139" s="22"/>
      <c r="I1139" s="22"/>
      <c r="J1139" s="21"/>
      <c r="K1139" s="22"/>
      <c r="L1139" s="22"/>
      <c r="M1139" s="22"/>
    </row>
    <row r="1140" spans="1:15" ht="34.5" customHeight="1" thickBot="1">
      <c r="A1140" s="23" t="s">
        <v>4005</v>
      </c>
      <c r="B1140" s="24" t="s">
        <v>22</v>
      </c>
      <c r="C1140" s="25" t="str">
        <f>HYPERLINK("https://kts-pro.ru/images/tovar/C2598-01.jpg")</f>
        <v>https://kts-pro.ru/images/tovar/C2598-01.jpg</v>
      </c>
      <c r="D1140" s="25" t="s">
        <v>4006</v>
      </c>
      <c r="E1140" s="28" t="s">
        <v>4007</v>
      </c>
      <c r="F1140" s="23" t="s">
        <v>4008</v>
      </c>
      <c r="G1140" s="23" t="s">
        <v>565</v>
      </c>
      <c r="H1140" s="26">
        <v>800</v>
      </c>
      <c r="I1140" s="26">
        <v>40</v>
      </c>
      <c r="J1140" s="28" t="s">
        <v>4009</v>
      </c>
      <c r="K1140" s="29">
        <v>20</v>
      </c>
      <c r="L1140" s="30">
        <v>44.33</v>
      </c>
      <c r="M1140" s="31"/>
      <c r="N1140" s="32">
        <v>984</v>
      </c>
      <c r="O1140" s="32">
        <v>0</v>
      </c>
    </row>
    <row r="1141" spans="1:13" ht="34.5" customHeight="1">
      <c r="A1141" s="18"/>
      <c r="B1141" s="19"/>
      <c r="C1141" s="20"/>
      <c r="D1141" s="20" t="s">
        <v>4010</v>
      </c>
      <c r="E1141" s="46" t="s">
        <v>4011</v>
      </c>
      <c r="F1141" s="22"/>
      <c r="G1141" s="22"/>
      <c r="H1141" s="22"/>
      <c r="I1141" s="22"/>
      <c r="J1141" s="21"/>
      <c r="K1141" s="22"/>
      <c r="L1141" s="22"/>
      <c r="M1141" s="22"/>
    </row>
    <row r="1142" spans="1:15" ht="34.5" customHeight="1" thickBot="1">
      <c r="A1142" s="23" t="s">
        <v>4012</v>
      </c>
      <c r="B1142" s="24" t="s">
        <v>22</v>
      </c>
      <c r="C1142" s="25" t="str">
        <f>HYPERLINK("https://kts-pro.ru/images/tovar/C2599-01.jpg")</f>
        <v>https://kts-pro.ru/images/tovar/C2599-01.jpg</v>
      </c>
      <c r="D1142" s="25" t="s">
        <v>4013</v>
      </c>
      <c r="E1142" s="28" t="s">
        <v>4014</v>
      </c>
      <c r="F1142" s="23" t="s">
        <v>4015</v>
      </c>
      <c r="G1142" s="23" t="s">
        <v>565</v>
      </c>
      <c r="H1142" s="26">
        <v>800</v>
      </c>
      <c r="I1142" s="26">
        <v>40</v>
      </c>
      <c r="J1142" s="28" t="s">
        <v>4016</v>
      </c>
      <c r="K1142" s="29">
        <v>20</v>
      </c>
      <c r="L1142" s="30">
        <v>92.51</v>
      </c>
      <c r="M1142" s="31"/>
      <c r="N1142" s="32">
        <v>4012</v>
      </c>
      <c r="O1142" s="32">
        <v>10</v>
      </c>
    </row>
    <row r="1143" spans="1:13" ht="34.5" customHeight="1">
      <c r="A1143" s="18"/>
      <c r="B1143" s="19"/>
      <c r="C1143" s="20"/>
      <c r="D1143" s="20" t="s">
        <v>4017</v>
      </c>
      <c r="E1143" s="46" t="s">
        <v>4018</v>
      </c>
      <c r="F1143" s="22"/>
      <c r="G1143" s="22"/>
      <c r="H1143" s="22"/>
      <c r="I1143" s="22"/>
      <c r="J1143" s="21"/>
      <c r="K1143" s="22"/>
      <c r="L1143" s="22"/>
      <c r="M1143" s="22"/>
    </row>
    <row r="1144" spans="1:15" ht="34.5" customHeight="1" thickBot="1">
      <c r="A1144" s="23" t="s">
        <v>4019</v>
      </c>
      <c r="B1144" s="24" t="s">
        <v>22</v>
      </c>
      <c r="C1144" s="25" t="str">
        <f>HYPERLINK("https://www.kts-pro.ru/images/tovar/C2330-01.jpg")</f>
        <v>https://www.kts-pro.ru/images/tovar/C2330-01.jpg</v>
      </c>
      <c r="D1144" s="25" t="s">
        <v>4017</v>
      </c>
      <c r="E1144" s="28" t="s">
        <v>4020</v>
      </c>
      <c r="F1144" s="23" t="s">
        <v>4021</v>
      </c>
      <c r="G1144" s="23" t="s">
        <v>23</v>
      </c>
      <c r="H1144" s="26">
        <v>110</v>
      </c>
      <c r="I1144" s="27" t="s">
        <v>22</v>
      </c>
      <c r="J1144" s="28" t="s">
        <v>4022</v>
      </c>
      <c r="K1144" s="29">
        <v>10</v>
      </c>
      <c r="L1144" s="30">
        <v>120.72</v>
      </c>
      <c r="M1144" s="31"/>
      <c r="N1144" s="32">
        <v>8733</v>
      </c>
      <c r="O1144" s="32">
        <v>0</v>
      </c>
    </row>
    <row r="1145" spans="1:13" ht="34.5" customHeight="1">
      <c r="A1145" s="18"/>
      <c r="B1145" s="19"/>
      <c r="C1145" s="20"/>
      <c r="D1145" s="20" t="s">
        <v>4023</v>
      </c>
      <c r="E1145" s="46" t="s">
        <v>4024</v>
      </c>
      <c r="F1145" s="22"/>
      <c r="G1145" s="22"/>
      <c r="H1145" s="22"/>
      <c r="I1145" s="22"/>
      <c r="J1145" s="21"/>
      <c r="K1145" s="22"/>
      <c r="L1145" s="22"/>
      <c r="M1145" s="22"/>
    </row>
    <row r="1146" spans="1:15" ht="34.5" customHeight="1" thickBot="1">
      <c r="A1146" s="23" t="s">
        <v>4025</v>
      </c>
      <c r="B1146" s="24" t="s">
        <v>22</v>
      </c>
      <c r="C1146" s="25" t="str">
        <f>HYPERLINK("https://kts-pro.ru/images/tovar/C2906-01.jpg")</f>
        <v>https://kts-pro.ru/images/tovar/C2906-01.jpg</v>
      </c>
      <c r="D1146" s="25" t="s">
        <v>4026</v>
      </c>
      <c r="E1146" s="28" t="s">
        <v>4027</v>
      </c>
      <c r="F1146" s="23" t="s">
        <v>4028</v>
      </c>
      <c r="G1146" s="23" t="s">
        <v>565</v>
      </c>
      <c r="H1146" s="26">
        <v>800</v>
      </c>
      <c r="I1146" s="26">
        <v>40</v>
      </c>
      <c r="J1146" s="28" t="s">
        <v>4029</v>
      </c>
      <c r="K1146" s="29">
        <v>20</v>
      </c>
      <c r="L1146" s="30">
        <v>48.87</v>
      </c>
      <c r="M1146" s="31"/>
      <c r="N1146" s="32">
        <v>6213</v>
      </c>
      <c r="O1146" s="32">
        <v>0</v>
      </c>
    </row>
    <row r="1147" spans="1:13" ht="34.5" customHeight="1">
      <c r="A1147" s="18"/>
      <c r="B1147" s="19"/>
      <c r="C1147" s="20"/>
      <c r="D1147" s="20" t="s">
        <v>4030</v>
      </c>
      <c r="E1147" s="46" t="s">
        <v>4031</v>
      </c>
      <c r="F1147" s="22"/>
      <c r="G1147" s="22"/>
      <c r="H1147" s="22"/>
      <c r="I1147" s="22"/>
      <c r="J1147" s="21"/>
      <c r="K1147" s="22"/>
      <c r="L1147" s="22"/>
      <c r="M1147" s="22"/>
    </row>
    <row r="1148" spans="1:15" ht="34.5" customHeight="1" thickBot="1">
      <c r="A1148" s="23" t="s">
        <v>4032</v>
      </c>
      <c r="B1148" s="24" t="s">
        <v>22</v>
      </c>
      <c r="C1148" s="25" t="str">
        <f>HYPERLINK("https://kts-pro.ru/images/tovar/C2907-01.jpg")</f>
        <v>https://kts-pro.ru/images/tovar/C2907-01.jpg</v>
      </c>
      <c r="D1148" s="25" t="s">
        <v>4033</v>
      </c>
      <c r="E1148" s="28" t="s">
        <v>4034</v>
      </c>
      <c r="F1148" s="23" t="s">
        <v>4035</v>
      </c>
      <c r="G1148" s="23" t="s">
        <v>565</v>
      </c>
      <c r="H1148" s="26">
        <v>800</v>
      </c>
      <c r="I1148" s="26">
        <v>40</v>
      </c>
      <c r="J1148" s="28" t="s">
        <v>4036</v>
      </c>
      <c r="K1148" s="29">
        <v>20</v>
      </c>
      <c r="L1148" s="30">
        <v>73.3</v>
      </c>
      <c r="M1148" s="31"/>
      <c r="N1148" s="32">
        <v>5635</v>
      </c>
      <c r="O1148" s="32">
        <v>10</v>
      </c>
    </row>
    <row r="1149" spans="1:13" ht="34.5" customHeight="1">
      <c r="A1149" s="18"/>
      <c r="B1149" s="19"/>
      <c r="C1149" s="20"/>
      <c r="D1149" s="20" t="s">
        <v>4037</v>
      </c>
      <c r="E1149" s="46" t="s">
        <v>4038</v>
      </c>
      <c r="F1149" s="22"/>
      <c r="G1149" s="22"/>
      <c r="H1149" s="22"/>
      <c r="I1149" s="22"/>
      <c r="J1149" s="21"/>
      <c r="K1149" s="22"/>
      <c r="L1149" s="22"/>
      <c r="M1149" s="22"/>
    </row>
    <row r="1150" spans="1:15" ht="34.5" customHeight="1" thickBot="1">
      <c r="A1150" s="23" t="s">
        <v>4039</v>
      </c>
      <c r="B1150" s="24" t="s">
        <v>22</v>
      </c>
      <c r="C1150" s="25" t="str">
        <f>HYPERLINK("https://kts-pro.ru/images/tovar/C2908-01.jpg")</f>
        <v>https://kts-pro.ru/images/tovar/C2908-01.jpg</v>
      </c>
      <c r="D1150" s="25" t="s">
        <v>4040</v>
      </c>
      <c r="E1150" s="28" t="s">
        <v>4041</v>
      </c>
      <c r="F1150" s="23" t="s">
        <v>4042</v>
      </c>
      <c r="G1150" s="23" t="s">
        <v>565</v>
      </c>
      <c r="H1150" s="26">
        <v>800</v>
      </c>
      <c r="I1150" s="26">
        <v>40</v>
      </c>
      <c r="J1150" s="28" t="s">
        <v>4043</v>
      </c>
      <c r="K1150" s="29">
        <v>20</v>
      </c>
      <c r="L1150" s="30">
        <v>57.2</v>
      </c>
      <c r="M1150" s="31"/>
      <c r="N1150" s="32">
        <v>4183</v>
      </c>
      <c r="O1150" s="32">
        <v>0</v>
      </c>
    </row>
    <row r="1151" spans="1:13" ht="34.5" customHeight="1">
      <c r="A1151" s="18"/>
      <c r="B1151" s="19"/>
      <c r="C1151" s="20"/>
      <c r="D1151" s="20" t="s">
        <v>4044</v>
      </c>
      <c r="E1151" s="46" t="s">
        <v>4045</v>
      </c>
      <c r="F1151" s="22"/>
      <c r="G1151" s="22"/>
      <c r="H1151" s="22"/>
      <c r="I1151" s="22"/>
      <c r="J1151" s="21"/>
      <c r="K1151" s="22"/>
      <c r="L1151" s="22"/>
      <c r="M1151" s="22"/>
    </row>
    <row r="1152" spans="1:15" ht="34.5" customHeight="1" thickBot="1">
      <c r="A1152" s="23" t="s">
        <v>4046</v>
      </c>
      <c r="B1152" s="24" t="s">
        <v>22</v>
      </c>
      <c r="C1152" s="25" t="str">
        <f>HYPERLINK("https://kts-pro.ru/images/tovar/C2903.jpg")</f>
        <v>https://kts-pro.ru/images/tovar/C2903.jpg</v>
      </c>
      <c r="D1152" s="25" t="s">
        <v>4044</v>
      </c>
      <c r="E1152" s="28" t="s">
        <v>4047</v>
      </c>
      <c r="F1152" s="23" t="s">
        <v>4048</v>
      </c>
      <c r="G1152" s="23" t="s">
        <v>565</v>
      </c>
      <c r="H1152" s="26">
        <v>200</v>
      </c>
      <c r="I1152" s="26">
        <v>20</v>
      </c>
      <c r="J1152" s="28" t="s">
        <v>4049</v>
      </c>
      <c r="K1152" s="29">
        <v>20</v>
      </c>
      <c r="L1152" s="30">
        <v>70.6</v>
      </c>
      <c r="M1152" s="31"/>
      <c r="N1152" s="32">
        <v>379</v>
      </c>
      <c r="O1152" s="32">
        <v>0</v>
      </c>
    </row>
    <row r="1153" spans="1:13" ht="34.5" customHeight="1">
      <c r="A1153" s="18"/>
      <c r="B1153" s="19"/>
      <c r="C1153" s="20"/>
      <c r="D1153" s="20" t="s">
        <v>4050</v>
      </c>
      <c r="E1153" s="46" t="s">
        <v>4051</v>
      </c>
      <c r="F1153" s="22"/>
      <c r="G1153" s="22"/>
      <c r="H1153" s="22"/>
      <c r="I1153" s="22"/>
      <c r="J1153" s="21"/>
      <c r="K1153" s="22"/>
      <c r="L1153" s="22"/>
      <c r="M1153" s="22"/>
    </row>
    <row r="1154" spans="1:15" ht="34.5" customHeight="1" thickBot="1">
      <c r="A1154" s="23" t="s">
        <v>4052</v>
      </c>
      <c r="B1154" s="24" t="s">
        <v>22</v>
      </c>
      <c r="C1154" s="25" t="str">
        <f>HYPERLINK("https://kts-pro.ru/images/tovar/C2904.jpg")</f>
        <v>https://kts-pro.ru/images/tovar/C2904.jpg</v>
      </c>
      <c r="D1154" s="25" t="s">
        <v>4050</v>
      </c>
      <c r="E1154" s="28" t="s">
        <v>4053</v>
      </c>
      <c r="F1154" s="23" t="s">
        <v>4054</v>
      </c>
      <c r="G1154" s="23" t="s">
        <v>565</v>
      </c>
      <c r="H1154" s="26">
        <v>200</v>
      </c>
      <c r="I1154" s="26">
        <v>20</v>
      </c>
      <c r="J1154" s="28" t="s">
        <v>4055</v>
      </c>
      <c r="K1154" s="29">
        <v>20</v>
      </c>
      <c r="L1154" s="30">
        <v>70.6</v>
      </c>
      <c r="M1154" s="31"/>
      <c r="N1154" s="32">
        <v>2478</v>
      </c>
      <c r="O1154" s="32">
        <v>0</v>
      </c>
    </row>
    <row r="1155" spans="1:13" ht="34.5" customHeight="1">
      <c r="A1155" s="18"/>
      <c r="B1155" s="19"/>
      <c r="C1155" s="20"/>
      <c r="D1155" s="20" t="s">
        <v>4056</v>
      </c>
      <c r="E1155" s="46" t="s">
        <v>4057</v>
      </c>
      <c r="F1155" s="22"/>
      <c r="G1155" s="22"/>
      <c r="H1155" s="22"/>
      <c r="I1155" s="22"/>
      <c r="J1155" s="21"/>
      <c r="K1155" s="22"/>
      <c r="L1155" s="22"/>
      <c r="M1155" s="22"/>
    </row>
    <row r="1156" spans="1:15" ht="34.5" customHeight="1" thickBot="1">
      <c r="A1156" s="23" t="s">
        <v>4058</v>
      </c>
      <c r="B1156" s="24" t="s">
        <v>22</v>
      </c>
      <c r="C1156" s="25" t="str">
        <f>HYPERLINK("https://kts-pro.ru/images/tovar/C2905.jpg")</f>
        <v>https://kts-pro.ru/images/tovar/C2905.jpg</v>
      </c>
      <c r="D1156" s="25" t="s">
        <v>4056</v>
      </c>
      <c r="E1156" s="28" t="s">
        <v>4059</v>
      </c>
      <c r="F1156" s="23" t="s">
        <v>4060</v>
      </c>
      <c r="G1156" s="23" t="s">
        <v>565</v>
      </c>
      <c r="H1156" s="26">
        <v>200</v>
      </c>
      <c r="I1156" s="26">
        <v>20</v>
      </c>
      <c r="J1156" s="28" t="s">
        <v>4061</v>
      </c>
      <c r="K1156" s="29">
        <v>20</v>
      </c>
      <c r="L1156" s="30">
        <v>70.6</v>
      </c>
      <c r="M1156" s="31"/>
      <c r="N1156" s="32">
        <v>763</v>
      </c>
      <c r="O1156" s="32">
        <v>0</v>
      </c>
    </row>
    <row r="1157" spans="1:13" ht="34.5" customHeight="1">
      <c r="A1157" s="18"/>
      <c r="B1157" s="19"/>
      <c r="C1157" s="20"/>
      <c r="D1157" s="20" t="s">
        <v>4062</v>
      </c>
      <c r="E1157" s="46" t="s">
        <v>4063</v>
      </c>
      <c r="F1157" s="22"/>
      <c r="G1157" s="22"/>
      <c r="H1157" s="22"/>
      <c r="I1157" s="22"/>
      <c r="J1157" s="21"/>
      <c r="K1157" s="22"/>
      <c r="L1157" s="22"/>
      <c r="M1157" s="22"/>
    </row>
    <row r="1158" spans="1:15" ht="34.5" customHeight="1">
      <c r="A1158" s="23" t="s">
        <v>4064</v>
      </c>
      <c r="B1158" s="24" t="s">
        <v>22</v>
      </c>
      <c r="C1158" s="25" t="str">
        <f>HYPERLINK("https://www.kts-pro.ru/images/tovar/C2781-05.jpg")</f>
        <v>https://www.kts-pro.ru/images/tovar/C2781-05.jpg</v>
      </c>
      <c r="D1158" s="25" t="s">
        <v>4065</v>
      </c>
      <c r="E1158" s="28" t="s">
        <v>4066</v>
      </c>
      <c r="F1158" s="23" t="s">
        <v>4067</v>
      </c>
      <c r="G1158" s="23" t="s">
        <v>23</v>
      </c>
      <c r="H1158" s="26">
        <v>100</v>
      </c>
      <c r="I1158" s="26">
        <v>25</v>
      </c>
      <c r="J1158" s="28" t="s">
        <v>4068</v>
      </c>
      <c r="K1158" s="29">
        <v>10</v>
      </c>
      <c r="L1158" s="30">
        <v>46.91</v>
      </c>
      <c r="M1158" s="31"/>
      <c r="N1158" s="32">
        <v>1712</v>
      </c>
      <c r="O1158" s="32">
        <v>0</v>
      </c>
    </row>
    <row r="1159" spans="1:15" ht="34.5" customHeight="1">
      <c r="A1159" s="23" t="s">
        <v>4069</v>
      </c>
      <c r="B1159" s="24" t="s">
        <v>22</v>
      </c>
      <c r="C1159" s="25" t="str">
        <f>HYPERLINK("https://www.kts-pro.ru/images/tovar/C2781-03.jpg")</f>
        <v>https://www.kts-pro.ru/images/tovar/C2781-03.jpg</v>
      </c>
      <c r="D1159" s="25" t="s">
        <v>4070</v>
      </c>
      <c r="E1159" s="28" t="s">
        <v>4071</v>
      </c>
      <c r="F1159" s="23" t="s">
        <v>4072</v>
      </c>
      <c r="G1159" s="23" t="s">
        <v>23</v>
      </c>
      <c r="H1159" s="26">
        <v>100</v>
      </c>
      <c r="I1159" s="26">
        <v>25</v>
      </c>
      <c r="J1159" s="28" t="s">
        <v>4068</v>
      </c>
      <c r="K1159" s="29">
        <v>10</v>
      </c>
      <c r="L1159" s="30">
        <v>46.91</v>
      </c>
      <c r="M1159" s="31"/>
      <c r="N1159" s="32">
        <v>1880</v>
      </c>
      <c r="O1159" s="32">
        <v>0</v>
      </c>
    </row>
    <row r="1160" spans="1:15" ht="34.5" customHeight="1" thickBot="1">
      <c r="A1160" s="23" t="s">
        <v>4073</v>
      </c>
      <c r="B1160" s="24" t="s">
        <v>22</v>
      </c>
      <c r="C1160" s="25" t="str">
        <f>HYPERLINK("https://www.kts-pro.ru/images/tovar/C2781-06.jpg")</f>
        <v>https://www.kts-pro.ru/images/tovar/C2781-06.jpg</v>
      </c>
      <c r="D1160" s="25" t="s">
        <v>4074</v>
      </c>
      <c r="E1160" s="28" t="s">
        <v>4075</v>
      </c>
      <c r="F1160" s="23" t="s">
        <v>4076</v>
      </c>
      <c r="G1160" s="23" t="s">
        <v>23</v>
      </c>
      <c r="H1160" s="26">
        <v>100</v>
      </c>
      <c r="I1160" s="26">
        <v>25</v>
      </c>
      <c r="J1160" s="28" t="s">
        <v>4068</v>
      </c>
      <c r="K1160" s="29">
        <v>10</v>
      </c>
      <c r="L1160" s="30">
        <v>46.91</v>
      </c>
      <c r="M1160" s="31"/>
      <c r="N1160" s="32">
        <v>1536</v>
      </c>
      <c r="O1160" s="32">
        <v>0</v>
      </c>
    </row>
    <row r="1161" spans="1:13" ht="34.5" customHeight="1">
      <c r="A1161" s="18"/>
      <c r="B1161" s="19"/>
      <c r="C1161" s="20"/>
      <c r="D1161" s="20" t="s">
        <v>4077</v>
      </c>
      <c r="E1161" s="46" t="s">
        <v>4078</v>
      </c>
      <c r="F1161" s="22"/>
      <c r="G1161" s="22"/>
      <c r="H1161" s="22"/>
      <c r="I1161" s="22"/>
      <c r="J1161" s="21"/>
      <c r="K1161" s="22"/>
      <c r="L1161" s="22"/>
      <c r="M1161" s="22"/>
    </row>
    <row r="1162" spans="1:15" ht="34.5" customHeight="1" thickBot="1">
      <c r="A1162" s="23" t="s">
        <v>4079</v>
      </c>
      <c r="B1162" s="24" t="s">
        <v>22</v>
      </c>
      <c r="C1162" s="25" t="str">
        <f>HYPERLINK("https://kts-pro.ru/images/tovar/C3075.jpg")</f>
        <v>https://kts-pro.ru/images/tovar/C3075.jpg</v>
      </c>
      <c r="D1162" s="25" t="s">
        <v>4077</v>
      </c>
      <c r="E1162" s="28" t="s">
        <v>4080</v>
      </c>
      <c r="F1162" s="23" t="s">
        <v>4081</v>
      </c>
      <c r="G1162" s="23" t="s">
        <v>565</v>
      </c>
      <c r="H1162" s="26">
        <v>200</v>
      </c>
      <c r="I1162" s="26">
        <v>20</v>
      </c>
      <c r="J1162" s="28" t="s">
        <v>4082</v>
      </c>
      <c r="K1162" s="29">
        <v>20</v>
      </c>
      <c r="L1162" s="30">
        <v>69.54</v>
      </c>
      <c r="M1162" s="31"/>
      <c r="N1162" s="32">
        <v>1362</v>
      </c>
      <c r="O1162" s="32">
        <v>0</v>
      </c>
    </row>
    <row r="1163" spans="1:13" ht="34.5" customHeight="1">
      <c r="A1163" s="18"/>
      <c r="B1163" s="19"/>
      <c r="C1163" s="20"/>
      <c r="D1163" s="20" t="s">
        <v>4083</v>
      </c>
      <c r="E1163" s="46" t="s">
        <v>4084</v>
      </c>
      <c r="F1163" s="22"/>
      <c r="G1163" s="22"/>
      <c r="H1163" s="22"/>
      <c r="I1163" s="22"/>
      <c r="J1163" s="21"/>
      <c r="K1163" s="22"/>
      <c r="L1163" s="22"/>
      <c r="M1163" s="22"/>
    </row>
    <row r="1164" spans="1:15" ht="34.5" customHeight="1">
      <c r="A1164" s="23" t="s">
        <v>4085</v>
      </c>
      <c r="B1164" s="24" t="s">
        <v>22</v>
      </c>
      <c r="C1164" s="25" t="str">
        <f>HYPERLINK("https://kts-pro.ru/images/tovar/C3108.jpg")</f>
        <v>https://kts-pro.ru/images/tovar/C3108.jpg</v>
      </c>
      <c r="D1164" s="25" t="s">
        <v>4086</v>
      </c>
      <c r="E1164" s="28" t="s">
        <v>4087</v>
      </c>
      <c r="F1164" s="23" t="s">
        <v>4088</v>
      </c>
      <c r="G1164" s="23" t="s">
        <v>565</v>
      </c>
      <c r="H1164" s="26">
        <v>200</v>
      </c>
      <c r="I1164" s="26">
        <v>20</v>
      </c>
      <c r="J1164" s="28" t="s">
        <v>4089</v>
      </c>
      <c r="K1164" s="29">
        <v>20</v>
      </c>
      <c r="L1164" s="30">
        <v>63.72</v>
      </c>
      <c r="M1164" s="31"/>
      <c r="N1164" s="32">
        <v>468</v>
      </c>
      <c r="O1164" s="32">
        <v>0</v>
      </c>
    </row>
    <row r="1165" spans="1:15" ht="34.5" customHeight="1">
      <c r="A1165" s="23" t="s">
        <v>4090</v>
      </c>
      <c r="B1165" s="24" t="s">
        <v>22</v>
      </c>
      <c r="C1165" s="25" t="str">
        <f>HYPERLINK("https://kts-pro.ru/images/tovar/C3528.jpg")</f>
        <v>https://kts-pro.ru/images/tovar/C3528.jpg</v>
      </c>
      <c r="D1165" s="25" t="s">
        <v>4091</v>
      </c>
      <c r="E1165" s="28" t="s">
        <v>4092</v>
      </c>
      <c r="F1165" s="23" t="s">
        <v>4093</v>
      </c>
      <c r="G1165" s="23" t="s">
        <v>565</v>
      </c>
      <c r="H1165" s="26">
        <v>200</v>
      </c>
      <c r="I1165" s="26">
        <v>20</v>
      </c>
      <c r="J1165" s="28" t="s">
        <v>4089</v>
      </c>
      <c r="K1165" s="29">
        <v>20</v>
      </c>
      <c r="L1165" s="30">
        <v>63.72</v>
      </c>
      <c r="M1165" s="31"/>
      <c r="N1165" s="32">
        <v>1658</v>
      </c>
      <c r="O1165" s="32">
        <v>0</v>
      </c>
    </row>
    <row r="1166" spans="1:15" ht="34.5" customHeight="1" thickBot="1">
      <c r="A1166" s="23" t="s">
        <v>4094</v>
      </c>
      <c r="B1166" s="24" t="s">
        <v>22</v>
      </c>
      <c r="C1166" s="25" t="str">
        <f>HYPERLINK("https://kts-pro.ru/images/tovar/C3107.jpg")</f>
        <v>https://kts-pro.ru/images/tovar/C3107.jpg</v>
      </c>
      <c r="D1166" s="25" t="s">
        <v>4095</v>
      </c>
      <c r="E1166" s="28" t="s">
        <v>4096</v>
      </c>
      <c r="F1166" s="23" t="s">
        <v>4097</v>
      </c>
      <c r="G1166" s="23" t="s">
        <v>565</v>
      </c>
      <c r="H1166" s="26">
        <v>200</v>
      </c>
      <c r="I1166" s="26">
        <v>20</v>
      </c>
      <c r="J1166" s="28" t="s">
        <v>4089</v>
      </c>
      <c r="K1166" s="29">
        <v>20</v>
      </c>
      <c r="L1166" s="30">
        <v>63.72</v>
      </c>
      <c r="M1166" s="31"/>
      <c r="N1166" s="32">
        <v>137</v>
      </c>
      <c r="O1166" s="32">
        <v>0</v>
      </c>
    </row>
    <row r="1167" spans="1:13" ht="34.5" customHeight="1">
      <c r="A1167" s="18"/>
      <c r="B1167" s="19"/>
      <c r="C1167" s="20"/>
      <c r="D1167" s="20" t="s">
        <v>4098</v>
      </c>
      <c r="E1167" s="46" t="s">
        <v>4099</v>
      </c>
      <c r="F1167" s="22"/>
      <c r="G1167" s="22"/>
      <c r="H1167" s="22"/>
      <c r="I1167" s="22"/>
      <c r="J1167" s="21"/>
      <c r="K1167" s="22"/>
      <c r="L1167" s="22"/>
      <c r="M1167" s="22"/>
    </row>
    <row r="1168" spans="1:15" ht="34.5" customHeight="1" thickBot="1">
      <c r="A1168" s="23" t="s">
        <v>4100</v>
      </c>
      <c r="B1168" s="24" t="s">
        <v>22</v>
      </c>
      <c r="C1168" s="25" t="str">
        <f>HYPERLINK("https://kts-pro.ru/images/tovar/C3086.jpg")</f>
        <v>https://kts-pro.ru/images/tovar/C3086.jpg</v>
      </c>
      <c r="D1168" s="25" t="s">
        <v>4098</v>
      </c>
      <c r="E1168" s="28" t="s">
        <v>4101</v>
      </c>
      <c r="F1168" s="23" t="s">
        <v>4102</v>
      </c>
      <c r="G1168" s="23" t="s">
        <v>565</v>
      </c>
      <c r="H1168" s="26">
        <v>200</v>
      </c>
      <c r="I1168" s="26">
        <v>20</v>
      </c>
      <c r="J1168" s="28" t="s">
        <v>4103</v>
      </c>
      <c r="K1168" s="29">
        <v>20</v>
      </c>
      <c r="L1168" s="30">
        <v>53.48</v>
      </c>
      <c r="M1168" s="31"/>
      <c r="N1168" s="32">
        <v>1434</v>
      </c>
      <c r="O1168" s="32">
        <v>0</v>
      </c>
    </row>
    <row r="1169" spans="1:13" ht="34.5" customHeight="1">
      <c r="A1169" s="18"/>
      <c r="B1169" s="19"/>
      <c r="C1169" s="20"/>
      <c r="D1169" s="20" t="s">
        <v>4104</v>
      </c>
      <c r="E1169" s="46" t="s">
        <v>4105</v>
      </c>
      <c r="F1169" s="22"/>
      <c r="G1169" s="22"/>
      <c r="H1169" s="22"/>
      <c r="I1169" s="22"/>
      <c r="J1169" s="21"/>
      <c r="K1169" s="22"/>
      <c r="L1169" s="22"/>
      <c r="M1169" s="22"/>
    </row>
    <row r="1170" spans="1:15" ht="34.5" customHeight="1" thickBot="1">
      <c r="A1170" s="23" t="s">
        <v>4106</v>
      </c>
      <c r="B1170" s="24" t="s">
        <v>22</v>
      </c>
      <c r="C1170" s="25" t="str">
        <f>HYPERLINK("https://kts-pro.ru/images/tovar/C3083.jpg")</f>
        <v>https://kts-pro.ru/images/tovar/C3083.jpg</v>
      </c>
      <c r="D1170" s="42" t="s">
        <v>4104</v>
      </c>
      <c r="E1170" s="47" t="s">
        <v>4107</v>
      </c>
      <c r="F1170" s="23" t="s">
        <v>4108</v>
      </c>
      <c r="G1170" s="23" t="s">
        <v>565</v>
      </c>
      <c r="H1170" s="26">
        <v>200</v>
      </c>
      <c r="I1170" s="26">
        <v>20</v>
      </c>
      <c r="J1170" s="28" t="s">
        <v>4109</v>
      </c>
      <c r="K1170" s="29">
        <v>20</v>
      </c>
      <c r="L1170" s="43">
        <v>74.9</v>
      </c>
      <c r="M1170" s="31"/>
      <c r="N1170" s="32">
        <v>1916</v>
      </c>
      <c r="O1170" s="32">
        <v>0</v>
      </c>
    </row>
    <row r="1171" spans="1:13" ht="34.5" customHeight="1">
      <c r="A1171" s="18"/>
      <c r="B1171" s="19"/>
      <c r="C1171" s="20"/>
      <c r="D1171" s="20" t="s">
        <v>4110</v>
      </c>
      <c r="E1171" s="46" t="s">
        <v>4111</v>
      </c>
      <c r="F1171" s="22"/>
      <c r="G1171" s="22"/>
      <c r="H1171" s="22"/>
      <c r="I1171" s="22"/>
      <c r="J1171" s="21"/>
      <c r="K1171" s="22"/>
      <c r="L1171" s="22"/>
      <c r="M1171" s="22"/>
    </row>
    <row r="1172" spans="1:15" ht="34.5" customHeight="1" thickBot="1">
      <c r="A1172" s="23" t="s">
        <v>4112</v>
      </c>
      <c r="B1172" s="24" t="s">
        <v>22</v>
      </c>
      <c r="C1172" s="25" t="str">
        <f>HYPERLINK("https://kts-pro.ru/images/tovar/C3082.jpg")</f>
        <v>https://kts-pro.ru/images/tovar/C3082.jpg</v>
      </c>
      <c r="D1172" s="42" t="s">
        <v>4110</v>
      </c>
      <c r="E1172" s="47" t="s">
        <v>4113</v>
      </c>
      <c r="F1172" s="23" t="s">
        <v>4114</v>
      </c>
      <c r="G1172" s="23" t="s">
        <v>565</v>
      </c>
      <c r="H1172" s="26">
        <v>200</v>
      </c>
      <c r="I1172" s="26">
        <v>20</v>
      </c>
      <c r="J1172" s="28" t="s">
        <v>4115</v>
      </c>
      <c r="K1172" s="29">
        <v>20</v>
      </c>
      <c r="L1172" s="43">
        <v>74.9</v>
      </c>
      <c r="M1172" s="31"/>
      <c r="N1172" s="32">
        <v>2734</v>
      </c>
      <c r="O1172" s="32">
        <v>0</v>
      </c>
    </row>
    <row r="1173" spans="1:13" ht="34.5" customHeight="1">
      <c r="A1173" s="18"/>
      <c r="B1173" s="19"/>
      <c r="C1173" s="20"/>
      <c r="D1173" s="20" t="s">
        <v>4116</v>
      </c>
      <c r="E1173" s="46" t="s">
        <v>4117</v>
      </c>
      <c r="F1173" s="22"/>
      <c r="G1173" s="22"/>
      <c r="H1173" s="22"/>
      <c r="I1173" s="22"/>
      <c r="J1173" s="21"/>
      <c r="K1173" s="22"/>
      <c r="L1173" s="22"/>
      <c r="M1173" s="22"/>
    </row>
    <row r="1174" spans="1:15" ht="34.5" customHeight="1" thickBot="1">
      <c r="A1174" s="23" t="s">
        <v>4118</v>
      </c>
      <c r="B1174" s="24" t="s">
        <v>22</v>
      </c>
      <c r="C1174" s="25" t="str">
        <f>HYPERLINK("https://kts-pro.ru/images/tovar/C3290.jpg")</f>
        <v>https://kts-pro.ru/images/tovar/C3290.jpg</v>
      </c>
      <c r="D1174" s="25" t="s">
        <v>4116</v>
      </c>
      <c r="E1174" s="28" t="s">
        <v>4119</v>
      </c>
      <c r="F1174" s="23" t="s">
        <v>4120</v>
      </c>
      <c r="G1174" s="23" t="s">
        <v>565</v>
      </c>
      <c r="H1174" s="26">
        <v>200</v>
      </c>
      <c r="I1174" s="26">
        <v>20</v>
      </c>
      <c r="J1174" s="28" t="s">
        <v>4121</v>
      </c>
      <c r="K1174" s="29">
        <v>20</v>
      </c>
      <c r="L1174" s="30">
        <v>60.6</v>
      </c>
      <c r="M1174" s="31"/>
      <c r="N1174" s="32">
        <v>845</v>
      </c>
      <c r="O1174" s="32">
        <v>0</v>
      </c>
    </row>
    <row r="1175" spans="1:13" ht="34.5" customHeight="1">
      <c r="A1175" s="18"/>
      <c r="B1175" s="19"/>
      <c r="C1175" s="20"/>
      <c r="D1175" s="20" t="s">
        <v>4122</v>
      </c>
      <c r="E1175" s="46" t="s">
        <v>4123</v>
      </c>
      <c r="F1175" s="22"/>
      <c r="G1175" s="22"/>
      <c r="H1175" s="22"/>
      <c r="I1175" s="22"/>
      <c r="J1175" s="21"/>
      <c r="K1175" s="22"/>
      <c r="L1175" s="22"/>
      <c r="M1175" s="22"/>
    </row>
    <row r="1176" spans="1:15" ht="34.5" customHeight="1">
      <c r="A1176" s="23" t="s">
        <v>4124</v>
      </c>
      <c r="B1176" s="24" t="s">
        <v>22</v>
      </c>
      <c r="C1176" s="25" t="str">
        <f>HYPERLINK("https://kts-pro.ru/images/tovar/C3292-01.jpg")</f>
        <v>https://kts-pro.ru/images/tovar/C3292-01.jpg</v>
      </c>
      <c r="D1176" s="25" t="s">
        <v>4125</v>
      </c>
      <c r="E1176" s="28" t="s">
        <v>4126</v>
      </c>
      <c r="F1176" s="23" t="s">
        <v>4127</v>
      </c>
      <c r="G1176" s="23" t="s">
        <v>565</v>
      </c>
      <c r="H1176" s="26">
        <v>200</v>
      </c>
      <c r="I1176" s="26">
        <v>20</v>
      </c>
      <c r="J1176" s="28" t="s">
        <v>4128</v>
      </c>
      <c r="K1176" s="29">
        <v>20</v>
      </c>
      <c r="L1176" s="30">
        <v>61.25</v>
      </c>
      <c r="M1176" s="31"/>
      <c r="N1176" s="32">
        <v>2040</v>
      </c>
      <c r="O1176" s="32">
        <v>10</v>
      </c>
    </row>
    <row r="1177" spans="1:15" ht="34.5" customHeight="1">
      <c r="A1177" s="23" t="s">
        <v>4129</v>
      </c>
      <c r="B1177" s="24" t="s">
        <v>22</v>
      </c>
      <c r="C1177" s="25" t="str">
        <f>HYPERLINK("https://kts-pro.ru/images/tovar/C3292-03.jpg")</f>
        <v>https://kts-pro.ru/images/tovar/C3292-03.jpg</v>
      </c>
      <c r="D1177" s="25" t="s">
        <v>4130</v>
      </c>
      <c r="E1177" s="28" t="s">
        <v>4131</v>
      </c>
      <c r="F1177" s="23" t="s">
        <v>4132</v>
      </c>
      <c r="G1177" s="23" t="s">
        <v>565</v>
      </c>
      <c r="H1177" s="26">
        <v>200</v>
      </c>
      <c r="I1177" s="26">
        <v>20</v>
      </c>
      <c r="J1177" s="28" t="s">
        <v>4128</v>
      </c>
      <c r="K1177" s="29">
        <v>20</v>
      </c>
      <c r="L1177" s="30">
        <v>61.25</v>
      </c>
      <c r="M1177" s="31"/>
      <c r="N1177" s="32">
        <v>3306</v>
      </c>
      <c r="O1177" s="32">
        <v>0</v>
      </c>
    </row>
    <row r="1178" spans="1:15" ht="34.5" customHeight="1" thickBot="1">
      <c r="A1178" s="23" t="s">
        <v>4133</v>
      </c>
      <c r="B1178" s="24" t="s">
        <v>22</v>
      </c>
      <c r="C1178" s="25" t="str">
        <f>HYPERLINK("https://kts-pro.ru/images/tovar/C3292-02.jpg")</f>
        <v>https://kts-pro.ru/images/tovar/C3292-02.jpg</v>
      </c>
      <c r="D1178" s="25" t="s">
        <v>4134</v>
      </c>
      <c r="E1178" s="28" t="s">
        <v>4135</v>
      </c>
      <c r="F1178" s="23" t="s">
        <v>4136</v>
      </c>
      <c r="G1178" s="23" t="s">
        <v>565</v>
      </c>
      <c r="H1178" s="26">
        <v>200</v>
      </c>
      <c r="I1178" s="26">
        <v>20</v>
      </c>
      <c r="J1178" s="28" t="s">
        <v>4128</v>
      </c>
      <c r="K1178" s="29">
        <v>20</v>
      </c>
      <c r="L1178" s="30">
        <v>61.25</v>
      </c>
      <c r="M1178" s="31"/>
      <c r="N1178" s="32">
        <v>2990</v>
      </c>
      <c r="O1178" s="32">
        <v>10</v>
      </c>
    </row>
    <row r="1179" spans="1:13" ht="34.5" customHeight="1">
      <c r="A1179" s="18"/>
      <c r="B1179" s="19"/>
      <c r="C1179" s="20"/>
      <c r="D1179" s="20" t="s">
        <v>4137</v>
      </c>
      <c r="E1179" s="46" t="s">
        <v>4138</v>
      </c>
      <c r="F1179" s="22"/>
      <c r="G1179" s="22"/>
      <c r="H1179" s="22"/>
      <c r="I1179" s="22"/>
      <c r="J1179" s="21"/>
      <c r="K1179" s="22"/>
      <c r="L1179" s="22"/>
      <c r="M1179" s="22"/>
    </row>
    <row r="1180" spans="1:15" ht="34.5" customHeight="1" thickBot="1">
      <c r="A1180" s="23" t="s">
        <v>4139</v>
      </c>
      <c r="B1180" s="24" t="s">
        <v>22</v>
      </c>
      <c r="C1180" s="25" t="str">
        <f>HYPERLINK("https://kts-pro.ru/images/tovar/C3297.jpg")</f>
        <v>https://kts-pro.ru/images/tovar/C3297.jpg</v>
      </c>
      <c r="D1180" s="25" t="s">
        <v>4137</v>
      </c>
      <c r="E1180" s="28" t="s">
        <v>4140</v>
      </c>
      <c r="F1180" s="23" t="s">
        <v>4141</v>
      </c>
      <c r="G1180" s="23" t="s">
        <v>565</v>
      </c>
      <c r="H1180" s="26">
        <v>200</v>
      </c>
      <c r="I1180" s="26">
        <v>20</v>
      </c>
      <c r="J1180" s="28" t="s">
        <v>4142</v>
      </c>
      <c r="K1180" s="29">
        <v>20</v>
      </c>
      <c r="L1180" s="30">
        <v>61.25</v>
      </c>
      <c r="M1180" s="31"/>
      <c r="N1180" s="32">
        <v>1176</v>
      </c>
      <c r="O1180" s="32">
        <v>0</v>
      </c>
    </row>
    <row r="1181" spans="1:13" ht="34.5" customHeight="1">
      <c r="A1181" s="18"/>
      <c r="B1181" s="19"/>
      <c r="C1181" s="20"/>
      <c r="D1181" s="20" t="s">
        <v>4143</v>
      </c>
      <c r="E1181" s="46" t="s">
        <v>4144</v>
      </c>
      <c r="F1181" s="22"/>
      <c r="G1181" s="22"/>
      <c r="H1181" s="22"/>
      <c r="I1181" s="22"/>
      <c r="J1181" s="21"/>
      <c r="K1181" s="22"/>
      <c r="L1181" s="22"/>
      <c r="M1181" s="22"/>
    </row>
    <row r="1182" spans="1:15" ht="34.5" customHeight="1">
      <c r="A1182" s="23" t="s">
        <v>4145</v>
      </c>
      <c r="B1182" s="24" t="s">
        <v>22</v>
      </c>
      <c r="C1182" s="25" t="str">
        <f>HYPERLINK("https://kts-pro.ru/images/tovar/C3768.jpg")</f>
        <v>https://kts-pro.ru/images/tovar/C3768.jpg</v>
      </c>
      <c r="D1182" s="25" t="s">
        <v>4146</v>
      </c>
      <c r="E1182" s="28" t="s">
        <v>4147</v>
      </c>
      <c r="F1182" s="23" t="s">
        <v>4148</v>
      </c>
      <c r="G1182" s="23" t="s">
        <v>565</v>
      </c>
      <c r="H1182" s="26">
        <v>200</v>
      </c>
      <c r="I1182" s="26">
        <v>20</v>
      </c>
      <c r="J1182" s="28" t="s">
        <v>4149</v>
      </c>
      <c r="K1182" s="29">
        <v>20</v>
      </c>
      <c r="L1182" s="30">
        <v>69.54</v>
      </c>
      <c r="M1182" s="31"/>
      <c r="N1182" s="32">
        <v>1056</v>
      </c>
      <c r="O1182" s="32">
        <v>0</v>
      </c>
    </row>
    <row r="1183" spans="1:15" ht="34.5" customHeight="1" thickBot="1">
      <c r="A1183" s="23" t="s">
        <v>4150</v>
      </c>
      <c r="B1183" s="24" t="s">
        <v>22</v>
      </c>
      <c r="C1183" s="25" t="str">
        <f>HYPERLINK("https://kts-pro.ru/images/tovar/C3769.jpg")</f>
        <v>https://kts-pro.ru/images/tovar/C3769.jpg</v>
      </c>
      <c r="D1183" s="25" t="s">
        <v>4151</v>
      </c>
      <c r="E1183" s="28" t="s">
        <v>4152</v>
      </c>
      <c r="F1183" s="23" t="s">
        <v>4153</v>
      </c>
      <c r="G1183" s="23" t="s">
        <v>565</v>
      </c>
      <c r="H1183" s="26">
        <v>200</v>
      </c>
      <c r="I1183" s="26">
        <v>20</v>
      </c>
      <c r="J1183" s="28" t="s">
        <v>4149</v>
      </c>
      <c r="K1183" s="29">
        <v>20</v>
      </c>
      <c r="L1183" s="30">
        <v>69.54</v>
      </c>
      <c r="M1183" s="31"/>
      <c r="N1183" s="32">
        <v>1300</v>
      </c>
      <c r="O1183" s="32">
        <v>0</v>
      </c>
    </row>
    <row r="1184" spans="1:13" ht="34.5" customHeight="1">
      <c r="A1184" s="18"/>
      <c r="B1184" s="19"/>
      <c r="C1184" s="20"/>
      <c r="D1184" s="20" t="s">
        <v>4154</v>
      </c>
      <c r="E1184" s="46" t="s">
        <v>4155</v>
      </c>
      <c r="F1184" s="22"/>
      <c r="G1184" s="22"/>
      <c r="H1184" s="22"/>
      <c r="I1184" s="22"/>
      <c r="J1184" s="21"/>
      <c r="K1184" s="22"/>
      <c r="L1184" s="22"/>
      <c r="M1184" s="22"/>
    </row>
    <row r="1185" spans="1:15" ht="34.5" customHeight="1">
      <c r="A1185" s="23" t="s">
        <v>4157</v>
      </c>
      <c r="B1185" s="24" t="s">
        <v>22</v>
      </c>
      <c r="C1185" s="25" t="str">
        <f>HYPERLINK("https://kts-pro.ru/images/tovar/C3284-14.jpg")</f>
        <v>https://kts-pro.ru/images/tovar/C3284-14.jpg</v>
      </c>
      <c r="D1185" s="25" t="s">
        <v>4158</v>
      </c>
      <c r="E1185" s="28" t="s">
        <v>4159</v>
      </c>
      <c r="F1185" s="23" t="s">
        <v>4160</v>
      </c>
      <c r="G1185" s="23" t="s">
        <v>565</v>
      </c>
      <c r="H1185" s="26">
        <v>288</v>
      </c>
      <c r="I1185" s="26">
        <v>24</v>
      </c>
      <c r="J1185" s="28" t="s">
        <v>4156</v>
      </c>
      <c r="K1185" s="29">
        <v>20</v>
      </c>
      <c r="L1185" s="30">
        <v>99.29</v>
      </c>
      <c r="M1185" s="31"/>
      <c r="N1185" s="32">
        <v>3905</v>
      </c>
      <c r="O1185" s="32">
        <v>0</v>
      </c>
    </row>
    <row r="1186" spans="1:15" ht="34.5" customHeight="1" thickBot="1">
      <c r="A1186" s="23" t="s">
        <v>4161</v>
      </c>
      <c r="B1186" s="24" t="s">
        <v>22</v>
      </c>
      <c r="C1186" s="25" t="str">
        <f>HYPERLINK("https://kts-pro.ru/images/tovar/C3284-08.jpg")</f>
        <v>https://kts-pro.ru/images/tovar/C3284-08.jpg</v>
      </c>
      <c r="D1186" s="25" t="s">
        <v>4162</v>
      </c>
      <c r="E1186" s="28" t="s">
        <v>4163</v>
      </c>
      <c r="F1186" s="23" t="s">
        <v>4164</v>
      </c>
      <c r="G1186" s="23" t="s">
        <v>565</v>
      </c>
      <c r="H1186" s="26">
        <v>288</v>
      </c>
      <c r="I1186" s="26">
        <v>24</v>
      </c>
      <c r="J1186" s="28" t="s">
        <v>4156</v>
      </c>
      <c r="K1186" s="29">
        <v>20</v>
      </c>
      <c r="L1186" s="30">
        <v>99.29</v>
      </c>
      <c r="M1186" s="31"/>
      <c r="N1186" s="32">
        <v>3573</v>
      </c>
      <c r="O1186" s="32">
        <v>0</v>
      </c>
    </row>
    <row r="1187" spans="1:13" ht="34.5" customHeight="1">
      <c r="A1187" s="18"/>
      <c r="B1187" s="19"/>
      <c r="C1187" s="20"/>
      <c r="D1187" s="20" t="s">
        <v>4165</v>
      </c>
      <c r="E1187" s="46" t="s">
        <v>4166</v>
      </c>
      <c r="F1187" s="22"/>
      <c r="G1187" s="22"/>
      <c r="H1187" s="22"/>
      <c r="I1187" s="22"/>
      <c r="J1187" s="21"/>
      <c r="K1187" s="22"/>
      <c r="L1187" s="22"/>
      <c r="M1187" s="22"/>
    </row>
    <row r="1188" spans="1:15" ht="34.5" customHeight="1" thickBot="1">
      <c r="A1188" s="23" t="s">
        <v>4167</v>
      </c>
      <c r="B1188" s="24" t="s">
        <v>22</v>
      </c>
      <c r="C1188" s="25" t="str">
        <f>HYPERLINK("https://kts-pro.ru/images/tovar/C3286.jpg")</f>
        <v>https://kts-pro.ru/images/tovar/C3286.jpg</v>
      </c>
      <c r="D1188" s="25" t="s">
        <v>4165</v>
      </c>
      <c r="E1188" s="28" t="s">
        <v>4168</v>
      </c>
      <c r="F1188" s="23" t="s">
        <v>4169</v>
      </c>
      <c r="G1188" s="23" t="s">
        <v>565</v>
      </c>
      <c r="H1188" s="26">
        <v>800</v>
      </c>
      <c r="I1188" s="26">
        <v>40</v>
      </c>
      <c r="J1188" s="28" t="s">
        <v>4170</v>
      </c>
      <c r="K1188" s="29">
        <v>20</v>
      </c>
      <c r="L1188" s="30">
        <v>53.96</v>
      </c>
      <c r="M1188" s="31"/>
      <c r="N1188" s="32">
        <v>579</v>
      </c>
      <c r="O1188" s="32">
        <v>0</v>
      </c>
    </row>
    <row r="1189" spans="1:13" ht="34.5" customHeight="1">
      <c r="A1189" s="18"/>
      <c r="B1189" s="19"/>
      <c r="C1189" s="20"/>
      <c r="D1189" s="20" t="s">
        <v>4171</v>
      </c>
      <c r="E1189" s="46" t="s">
        <v>4172</v>
      </c>
      <c r="F1189" s="22"/>
      <c r="G1189" s="22"/>
      <c r="H1189" s="22"/>
      <c r="I1189" s="22"/>
      <c r="J1189" s="21"/>
      <c r="K1189" s="22"/>
      <c r="L1189" s="22"/>
      <c r="M1189" s="22"/>
    </row>
    <row r="1190" spans="1:15" ht="34.5" customHeight="1" thickBot="1">
      <c r="A1190" s="23" t="s">
        <v>4173</v>
      </c>
      <c r="B1190" s="24" t="s">
        <v>22</v>
      </c>
      <c r="C1190" s="25" t="str">
        <f>HYPERLINK("https://kts-pro.ru/images/tovar/C3370.jpg")</f>
        <v>https://kts-pro.ru/images/tovar/C3370.jpg</v>
      </c>
      <c r="D1190" s="25" t="s">
        <v>4174</v>
      </c>
      <c r="E1190" s="28" t="s">
        <v>4175</v>
      </c>
      <c r="F1190" s="23" t="s">
        <v>4176</v>
      </c>
      <c r="G1190" s="23" t="s">
        <v>565</v>
      </c>
      <c r="H1190" s="26">
        <v>200</v>
      </c>
      <c r="I1190" s="26">
        <v>20</v>
      </c>
      <c r="J1190" s="28" t="s">
        <v>4089</v>
      </c>
      <c r="K1190" s="29">
        <v>20</v>
      </c>
      <c r="L1190" s="30">
        <v>63.72</v>
      </c>
      <c r="M1190" s="31"/>
      <c r="N1190" s="32">
        <v>3689</v>
      </c>
      <c r="O1190" s="32">
        <v>0</v>
      </c>
    </row>
    <row r="1191" spans="1:13" ht="34.5" customHeight="1">
      <c r="A1191" s="18"/>
      <c r="B1191" s="19"/>
      <c r="C1191" s="20"/>
      <c r="D1191" s="20" t="s">
        <v>4177</v>
      </c>
      <c r="E1191" s="46" t="s">
        <v>4178</v>
      </c>
      <c r="F1191" s="22"/>
      <c r="G1191" s="22"/>
      <c r="H1191" s="22"/>
      <c r="I1191" s="22"/>
      <c r="J1191" s="21"/>
      <c r="K1191" s="22"/>
      <c r="L1191" s="22"/>
      <c r="M1191" s="22"/>
    </row>
    <row r="1192" spans="1:15" ht="34.5" customHeight="1" thickBot="1">
      <c r="A1192" s="23" t="s">
        <v>4179</v>
      </c>
      <c r="B1192" s="24" t="s">
        <v>22</v>
      </c>
      <c r="C1192" s="25" t="str">
        <f>HYPERLINK("https://kts-pro.ru/images/tovar/C3483-02.jpg")</f>
        <v>https://kts-pro.ru/images/tovar/C3483-02.jpg</v>
      </c>
      <c r="D1192" s="25" t="s">
        <v>4180</v>
      </c>
      <c r="E1192" s="28" t="s">
        <v>4181</v>
      </c>
      <c r="F1192" s="23" t="s">
        <v>4182</v>
      </c>
      <c r="G1192" s="23" t="s">
        <v>565</v>
      </c>
      <c r="H1192" s="26">
        <v>200</v>
      </c>
      <c r="I1192" s="26">
        <v>10</v>
      </c>
      <c r="J1192" s="28" t="s">
        <v>4183</v>
      </c>
      <c r="K1192" s="29">
        <v>20</v>
      </c>
      <c r="L1192" s="30">
        <v>100.85</v>
      </c>
      <c r="M1192" s="31"/>
      <c r="N1192" s="32">
        <v>454</v>
      </c>
      <c r="O1192" s="32">
        <v>0</v>
      </c>
    </row>
    <row r="1193" spans="1:13" ht="34.5" customHeight="1">
      <c r="A1193" s="18"/>
      <c r="B1193" s="19"/>
      <c r="C1193" s="20"/>
      <c r="D1193" s="20" t="s">
        <v>4184</v>
      </c>
      <c r="E1193" s="46" t="s">
        <v>4185</v>
      </c>
      <c r="F1193" s="22"/>
      <c r="G1193" s="22"/>
      <c r="H1193" s="22"/>
      <c r="I1193" s="22"/>
      <c r="J1193" s="21"/>
      <c r="K1193" s="22"/>
      <c r="L1193" s="22"/>
      <c r="M1193" s="22"/>
    </row>
    <row r="1194" spans="1:15" ht="34.5" customHeight="1" thickBot="1">
      <c r="A1194" s="23" t="s">
        <v>4188</v>
      </c>
      <c r="B1194" s="24" t="s">
        <v>22</v>
      </c>
      <c r="C1194" s="25" t="str">
        <f>HYPERLINK("https://kts-pro.ru/images/tovar/C3484-03.jpg")</f>
        <v>https://kts-pro.ru/images/tovar/C3484-03.jpg</v>
      </c>
      <c r="D1194" s="25" t="s">
        <v>4189</v>
      </c>
      <c r="E1194" s="28" t="s">
        <v>4186</v>
      </c>
      <c r="F1194" s="23" t="s">
        <v>4190</v>
      </c>
      <c r="G1194" s="23" t="s">
        <v>565</v>
      </c>
      <c r="H1194" s="26">
        <v>200</v>
      </c>
      <c r="I1194" s="26">
        <v>20</v>
      </c>
      <c r="J1194" s="28" t="s">
        <v>4187</v>
      </c>
      <c r="K1194" s="29">
        <v>20</v>
      </c>
      <c r="L1194" s="30">
        <v>103.82</v>
      </c>
      <c r="M1194" s="31"/>
      <c r="N1194" s="32">
        <v>805</v>
      </c>
      <c r="O1194" s="32">
        <v>0</v>
      </c>
    </row>
    <row r="1195" spans="1:13" ht="34.5" customHeight="1">
      <c r="A1195" s="18"/>
      <c r="B1195" s="19"/>
      <c r="C1195" s="20"/>
      <c r="D1195" s="20" t="s">
        <v>4191</v>
      </c>
      <c r="E1195" s="46" t="s">
        <v>4192</v>
      </c>
      <c r="F1195" s="22"/>
      <c r="G1195" s="22"/>
      <c r="H1195" s="22"/>
      <c r="I1195" s="22"/>
      <c r="J1195" s="21"/>
      <c r="K1195" s="22"/>
      <c r="L1195" s="22"/>
      <c r="M1195" s="22"/>
    </row>
    <row r="1196" spans="1:15" ht="34.5" customHeight="1">
      <c r="A1196" s="23" t="s">
        <v>4193</v>
      </c>
      <c r="B1196" s="24" t="s">
        <v>22</v>
      </c>
      <c r="C1196" s="25" t="str">
        <f>HYPERLINK("https://kts-pro.ru/images/tovar/C3485-01.jpg")</f>
        <v>https://kts-pro.ru/images/tovar/C3485-01.jpg</v>
      </c>
      <c r="D1196" s="25" t="s">
        <v>4194</v>
      </c>
      <c r="E1196" s="28" t="s">
        <v>4195</v>
      </c>
      <c r="F1196" s="23" t="s">
        <v>4196</v>
      </c>
      <c r="G1196" s="23" t="s">
        <v>565</v>
      </c>
      <c r="H1196" s="26">
        <v>200</v>
      </c>
      <c r="I1196" s="26">
        <v>20</v>
      </c>
      <c r="J1196" s="28" t="s">
        <v>4197</v>
      </c>
      <c r="K1196" s="29">
        <v>20</v>
      </c>
      <c r="L1196" s="30">
        <v>88.96</v>
      </c>
      <c r="M1196" s="31"/>
      <c r="N1196" s="32">
        <v>767</v>
      </c>
      <c r="O1196" s="32">
        <v>0</v>
      </c>
    </row>
    <row r="1197" spans="1:15" ht="34.5" customHeight="1">
      <c r="A1197" s="23" t="s">
        <v>4199</v>
      </c>
      <c r="B1197" s="24" t="s">
        <v>22</v>
      </c>
      <c r="C1197" s="25" t="str">
        <f>HYPERLINK("https://kts-pro.ru/images/tovar/C3485-06.jpg")</f>
        <v>https://kts-pro.ru/images/tovar/C3485-06.jpg</v>
      </c>
      <c r="D1197" s="25" t="s">
        <v>4200</v>
      </c>
      <c r="E1197" s="28" t="s">
        <v>4198</v>
      </c>
      <c r="F1197" s="23" t="s">
        <v>4201</v>
      </c>
      <c r="G1197" s="23" t="s">
        <v>565</v>
      </c>
      <c r="H1197" s="26">
        <v>200</v>
      </c>
      <c r="I1197" s="26">
        <v>20</v>
      </c>
      <c r="J1197" s="28" t="s">
        <v>4197</v>
      </c>
      <c r="K1197" s="29">
        <v>20</v>
      </c>
      <c r="L1197" s="30">
        <v>88.96</v>
      </c>
      <c r="M1197" s="31"/>
      <c r="N1197" s="32">
        <v>684</v>
      </c>
      <c r="O1197" s="32">
        <v>0</v>
      </c>
    </row>
    <row r="1198" spans="1:15" ht="34.5" customHeight="1">
      <c r="A1198" s="23" t="s">
        <v>4202</v>
      </c>
      <c r="B1198" s="24" t="s">
        <v>22</v>
      </c>
      <c r="C1198" s="25" t="str">
        <f>HYPERLINK("https://kts-pro.ru/images/tovar/C3485-03.jpg")</f>
        <v>https://kts-pro.ru/images/tovar/C3485-03.jpg</v>
      </c>
      <c r="D1198" s="25" t="s">
        <v>4203</v>
      </c>
      <c r="E1198" s="28" t="s">
        <v>4198</v>
      </c>
      <c r="F1198" s="23" t="s">
        <v>4204</v>
      </c>
      <c r="G1198" s="23" t="s">
        <v>565</v>
      </c>
      <c r="H1198" s="26">
        <v>200</v>
      </c>
      <c r="I1198" s="26">
        <v>20</v>
      </c>
      <c r="J1198" s="28" t="s">
        <v>4197</v>
      </c>
      <c r="K1198" s="29">
        <v>20</v>
      </c>
      <c r="L1198" s="30">
        <v>88.96</v>
      </c>
      <c r="M1198" s="31"/>
      <c r="N1198" s="32">
        <v>563</v>
      </c>
      <c r="O1198" s="32">
        <v>0</v>
      </c>
    </row>
    <row r="1199" spans="1:15" ht="34.5" customHeight="1" thickBot="1">
      <c r="A1199" s="23" t="s">
        <v>4205</v>
      </c>
      <c r="B1199" s="24" t="s">
        <v>22</v>
      </c>
      <c r="C1199" s="25" t="str">
        <f>HYPERLINK("https://kts-pro.ru/images/tovar/C3485-04.jpg")</f>
        <v>https://kts-pro.ru/images/tovar/C3485-04.jpg</v>
      </c>
      <c r="D1199" s="25" t="s">
        <v>4206</v>
      </c>
      <c r="E1199" s="28" t="s">
        <v>4198</v>
      </c>
      <c r="F1199" s="23" t="s">
        <v>4207</v>
      </c>
      <c r="G1199" s="23" t="s">
        <v>565</v>
      </c>
      <c r="H1199" s="26">
        <v>200</v>
      </c>
      <c r="I1199" s="26">
        <v>20</v>
      </c>
      <c r="J1199" s="28" t="s">
        <v>4197</v>
      </c>
      <c r="K1199" s="29">
        <v>20</v>
      </c>
      <c r="L1199" s="30">
        <v>88.96</v>
      </c>
      <c r="M1199" s="31"/>
      <c r="N1199" s="32">
        <v>708</v>
      </c>
      <c r="O1199" s="32">
        <v>0</v>
      </c>
    </row>
    <row r="1200" spans="1:13" ht="34.5" customHeight="1">
      <c r="A1200" s="18"/>
      <c r="B1200" s="19"/>
      <c r="C1200" s="20"/>
      <c r="D1200" s="20" t="s">
        <v>4208</v>
      </c>
      <c r="E1200" s="46" t="s">
        <v>4209</v>
      </c>
      <c r="F1200" s="22"/>
      <c r="G1200" s="22"/>
      <c r="H1200" s="22"/>
      <c r="I1200" s="22"/>
      <c r="J1200" s="21"/>
      <c r="K1200" s="22"/>
      <c r="L1200" s="22"/>
      <c r="M1200" s="22"/>
    </row>
    <row r="1201" spans="1:15" ht="34.5" customHeight="1" thickBot="1">
      <c r="A1201" s="23" t="s">
        <v>4210</v>
      </c>
      <c r="B1201" s="24" t="s">
        <v>22</v>
      </c>
      <c r="C1201" s="25" t="str">
        <f>HYPERLINK("https://kts-pro.ru/images/tovar/C3476-18.jpg")</f>
        <v>https://kts-pro.ru/images/tovar/C3476-18.jpg</v>
      </c>
      <c r="D1201" s="25" t="s">
        <v>4211</v>
      </c>
      <c r="E1201" s="28" t="s">
        <v>4212</v>
      </c>
      <c r="F1201" s="23" t="s">
        <v>4213</v>
      </c>
      <c r="G1201" s="23" t="s">
        <v>565</v>
      </c>
      <c r="H1201" s="26">
        <v>200</v>
      </c>
      <c r="I1201" s="26">
        <v>20</v>
      </c>
      <c r="J1201" s="28" t="s">
        <v>4214</v>
      </c>
      <c r="K1201" s="29">
        <v>20</v>
      </c>
      <c r="L1201" s="30">
        <v>108.5</v>
      </c>
      <c r="M1201" s="31"/>
      <c r="N1201" s="32">
        <v>2018</v>
      </c>
      <c r="O1201" s="32">
        <v>0</v>
      </c>
    </row>
    <row r="1202" spans="1:13" ht="34.5" customHeight="1">
      <c r="A1202" s="18"/>
      <c r="B1202" s="19"/>
      <c r="C1202" s="20"/>
      <c r="D1202" s="20" t="s">
        <v>4215</v>
      </c>
      <c r="E1202" s="46" t="s">
        <v>4216</v>
      </c>
      <c r="F1202" s="22"/>
      <c r="G1202" s="22"/>
      <c r="H1202" s="22"/>
      <c r="I1202" s="22"/>
      <c r="J1202" s="21"/>
      <c r="K1202" s="22"/>
      <c r="L1202" s="22"/>
      <c r="M1202" s="22"/>
    </row>
    <row r="1203" spans="1:15" ht="34.5" customHeight="1">
      <c r="A1203" s="23" t="s">
        <v>4218</v>
      </c>
      <c r="B1203" s="24" t="s">
        <v>22</v>
      </c>
      <c r="C1203" s="25" t="str">
        <f>HYPERLINK("https://kts-pro.ru/images/tovar/C3305-04.jpg")</f>
        <v>https://kts-pro.ru/images/tovar/C3305-04.jpg</v>
      </c>
      <c r="D1203" s="25" t="s">
        <v>4219</v>
      </c>
      <c r="E1203" s="28" t="s">
        <v>4220</v>
      </c>
      <c r="F1203" s="23" t="s">
        <v>4221</v>
      </c>
      <c r="G1203" s="23" t="s">
        <v>565</v>
      </c>
      <c r="H1203" s="26">
        <v>288</v>
      </c>
      <c r="I1203" s="26">
        <v>24</v>
      </c>
      <c r="J1203" s="28" t="s">
        <v>4217</v>
      </c>
      <c r="K1203" s="29">
        <v>20</v>
      </c>
      <c r="L1203" s="30">
        <v>103.82</v>
      </c>
      <c r="M1203" s="31"/>
      <c r="N1203" s="32">
        <v>913</v>
      </c>
      <c r="O1203" s="32">
        <v>0</v>
      </c>
    </row>
    <row r="1204" spans="1:15" ht="34.5" customHeight="1">
      <c r="A1204" s="23" t="s">
        <v>4222</v>
      </c>
      <c r="B1204" s="24" t="s">
        <v>22</v>
      </c>
      <c r="C1204" s="25" t="str">
        <f>HYPERLINK("https://kts-pro.ru/images/tovar/C3305-01.jpg")</f>
        <v>https://kts-pro.ru/images/tovar/C3305-01.jpg</v>
      </c>
      <c r="D1204" s="25" t="s">
        <v>4223</v>
      </c>
      <c r="E1204" s="28" t="s">
        <v>4224</v>
      </c>
      <c r="F1204" s="23" t="s">
        <v>4225</v>
      </c>
      <c r="G1204" s="23" t="s">
        <v>565</v>
      </c>
      <c r="H1204" s="26">
        <v>288</v>
      </c>
      <c r="I1204" s="26">
        <v>24</v>
      </c>
      <c r="J1204" s="28" t="s">
        <v>4217</v>
      </c>
      <c r="K1204" s="29">
        <v>20</v>
      </c>
      <c r="L1204" s="30">
        <v>103.82</v>
      </c>
      <c r="M1204" s="31"/>
      <c r="N1204" s="32">
        <v>2517</v>
      </c>
      <c r="O1204" s="32">
        <v>0</v>
      </c>
    </row>
    <row r="1205" spans="1:15" ht="34.5" customHeight="1" thickBot="1">
      <c r="A1205" s="23" t="s">
        <v>4226</v>
      </c>
      <c r="B1205" s="24" t="s">
        <v>22</v>
      </c>
      <c r="C1205" s="25" t="str">
        <f>HYPERLINK("https://kts-pro.ru/images/tovar/C3305-02.jpg")</f>
        <v>https://kts-pro.ru/images/tovar/C3305-02.jpg</v>
      </c>
      <c r="D1205" s="25" t="s">
        <v>4227</v>
      </c>
      <c r="E1205" s="28" t="s">
        <v>4228</v>
      </c>
      <c r="F1205" s="23" t="s">
        <v>4229</v>
      </c>
      <c r="G1205" s="23" t="s">
        <v>565</v>
      </c>
      <c r="H1205" s="26">
        <v>288</v>
      </c>
      <c r="I1205" s="26">
        <v>24</v>
      </c>
      <c r="J1205" s="28" t="s">
        <v>4217</v>
      </c>
      <c r="K1205" s="29">
        <v>20</v>
      </c>
      <c r="L1205" s="30">
        <v>103.82</v>
      </c>
      <c r="M1205" s="31"/>
      <c r="N1205" s="32">
        <v>2767</v>
      </c>
      <c r="O1205" s="32">
        <v>0</v>
      </c>
    </row>
    <row r="1206" spans="1:13" ht="34.5" customHeight="1">
      <c r="A1206" s="18"/>
      <c r="B1206" s="19"/>
      <c r="C1206" s="20"/>
      <c r="D1206" s="20" t="s">
        <v>4230</v>
      </c>
      <c r="E1206" s="46" t="s">
        <v>4231</v>
      </c>
      <c r="F1206" s="22"/>
      <c r="G1206" s="22"/>
      <c r="H1206" s="22"/>
      <c r="I1206" s="22"/>
      <c r="J1206" s="21"/>
      <c r="K1206" s="22"/>
      <c r="L1206" s="22"/>
      <c r="M1206" s="22"/>
    </row>
    <row r="1207" spans="1:15" ht="34.5" customHeight="1" thickBot="1">
      <c r="A1207" s="23" t="s">
        <v>4232</v>
      </c>
      <c r="B1207" s="24" t="s">
        <v>22</v>
      </c>
      <c r="C1207" s="25" t="str">
        <f>HYPERLINK("https://kts-pro.ru/images/tovar/C3521-01.jpg")</f>
        <v>https://kts-pro.ru/images/tovar/C3521-01.jpg</v>
      </c>
      <c r="D1207" s="25" t="s">
        <v>4233</v>
      </c>
      <c r="E1207" s="28" t="s">
        <v>4234</v>
      </c>
      <c r="F1207" s="23" t="s">
        <v>4235</v>
      </c>
      <c r="G1207" s="23" t="s">
        <v>565</v>
      </c>
      <c r="H1207" s="26">
        <v>200</v>
      </c>
      <c r="I1207" s="26">
        <v>20</v>
      </c>
      <c r="J1207" s="28" t="s">
        <v>4236</v>
      </c>
      <c r="K1207" s="29">
        <v>20</v>
      </c>
      <c r="L1207" s="30">
        <v>70.92</v>
      </c>
      <c r="M1207" s="31"/>
      <c r="N1207" s="32">
        <v>1159</v>
      </c>
      <c r="O1207" s="32">
        <v>0</v>
      </c>
    </row>
    <row r="1208" spans="1:13" ht="34.5" customHeight="1">
      <c r="A1208" s="18"/>
      <c r="B1208" s="19"/>
      <c r="C1208" s="20"/>
      <c r="D1208" s="20" t="s">
        <v>4237</v>
      </c>
      <c r="E1208" s="46" t="s">
        <v>4238</v>
      </c>
      <c r="F1208" s="22"/>
      <c r="G1208" s="22"/>
      <c r="H1208" s="22"/>
      <c r="I1208" s="22"/>
      <c r="J1208" s="21"/>
      <c r="K1208" s="22"/>
      <c r="L1208" s="22"/>
      <c r="M1208" s="22"/>
    </row>
    <row r="1209" spans="1:15" ht="34.5" customHeight="1" thickBot="1">
      <c r="A1209" s="23" t="s">
        <v>4239</v>
      </c>
      <c r="B1209" s="24" t="s">
        <v>22</v>
      </c>
      <c r="C1209" s="25" t="str">
        <f>HYPERLINK("https://www.kts-pro.ru/images/tovar/C2814-01.jpg")</f>
        <v>https://www.kts-pro.ru/images/tovar/C2814-01.jpg</v>
      </c>
      <c r="D1209" s="25" t="s">
        <v>4240</v>
      </c>
      <c r="E1209" s="28" t="s">
        <v>4241</v>
      </c>
      <c r="F1209" s="23" t="s">
        <v>4242</v>
      </c>
      <c r="G1209" s="23" t="s">
        <v>23</v>
      </c>
      <c r="H1209" s="26">
        <v>100</v>
      </c>
      <c r="I1209" s="27" t="s">
        <v>22</v>
      </c>
      <c r="J1209" s="28" t="s">
        <v>4243</v>
      </c>
      <c r="K1209" s="29">
        <v>20</v>
      </c>
      <c r="L1209" s="30">
        <v>47.26</v>
      </c>
      <c r="M1209" s="31"/>
      <c r="N1209" s="32">
        <v>9325</v>
      </c>
      <c r="O1209" s="32">
        <v>0</v>
      </c>
    </row>
    <row r="1210" spans="1:13" ht="34.5" customHeight="1">
      <c r="A1210" s="18"/>
      <c r="B1210" s="19"/>
      <c r="C1210" s="20"/>
      <c r="D1210" s="20" t="s">
        <v>4244</v>
      </c>
      <c r="E1210" s="46" t="s">
        <v>4084</v>
      </c>
      <c r="F1210" s="22"/>
      <c r="G1210" s="22"/>
      <c r="H1210" s="22"/>
      <c r="I1210" s="22"/>
      <c r="J1210" s="21"/>
      <c r="K1210" s="22"/>
      <c r="L1210" s="22"/>
      <c r="M1210" s="22"/>
    </row>
    <row r="1211" spans="1:15" ht="34.5" customHeight="1" thickBot="1">
      <c r="A1211" s="23" t="s">
        <v>4245</v>
      </c>
      <c r="B1211" s="24" t="s">
        <v>22</v>
      </c>
      <c r="C1211" s="25" t="str">
        <f>HYPERLINK("https://kts-pro.ru/images/tovar/C3109.jpg")</f>
        <v>https://kts-pro.ru/images/tovar/C3109.jpg</v>
      </c>
      <c r="D1211" s="25" t="s">
        <v>4244</v>
      </c>
      <c r="E1211" s="28" t="s">
        <v>4246</v>
      </c>
      <c r="F1211" s="23" t="s">
        <v>4247</v>
      </c>
      <c r="G1211" s="23" t="s">
        <v>565</v>
      </c>
      <c r="H1211" s="26">
        <v>200</v>
      </c>
      <c r="I1211" s="26">
        <v>20</v>
      </c>
      <c r="J1211" s="28" t="s">
        <v>4089</v>
      </c>
      <c r="K1211" s="29">
        <v>20</v>
      </c>
      <c r="L1211" s="30">
        <v>63.72</v>
      </c>
      <c r="M1211" s="31"/>
      <c r="N1211" s="32">
        <v>141</v>
      </c>
      <c r="O1211" s="32">
        <v>0</v>
      </c>
    </row>
    <row r="1212" spans="1:13" ht="34.5" customHeight="1">
      <c r="A1212" s="18"/>
      <c r="B1212" s="19"/>
      <c r="C1212" s="20"/>
      <c r="D1212" s="20" t="s">
        <v>4248</v>
      </c>
      <c r="E1212" s="46" t="s">
        <v>4249</v>
      </c>
      <c r="F1212" s="22"/>
      <c r="G1212" s="22"/>
      <c r="H1212" s="22"/>
      <c r="I1212" s="22"/>
      <c r="J1212" s="21"/>
      <c r="K1212" s="22"/>
      <c r="L1212" s="22"/>
      <c r="M1212" s="22"/>
    </row>
    <row r="1213" spans="1:15" ht="34.5" customHeight="1">
      <c r="A1213" s="23" t="s">
        <v>4250</v>
      </c>
      <c r="B1213" s="24" t="s">
        <v>22</v>
      </c>
      <c r="C1213" s="25" t="str">
        <f>HYPERLINK("https://kts-pro.ru/images/tovar/C3533-09.jpg")</f>
        <v>https://kts-pro.ru/images/tovar/C3533-09.jpg</v>
      </c>
      <c r="D1213" s="25" t="s">
        <v>4251</v>
      </c>
      <c r="E1213" s="28" t="s">
        <v>4252</v>
      </c>
      <c r="F1213" s="23" t="s">
        <v>4253</v>
      </c>
      <c r="G1213" s="23" t="s">
        <v>565</v>
      </c>
      <c r="H1213" s="26">
        <v>200</v>
      </c>
      <c r="I1213" s="26">
        <v>20</v>
      </c>
      <c r="J1213" s="28" t="s">
        <v>4254</v>
      </c>
      <c r="K1213" s="29">
        <v>20</v>
      </c>
      <c r="L1213" s="30">
        <v>91.77</v>
      </c>
      <c r="M1213" s="31"/>
      <c r="N1213" s="32">
        <v>675</v>
      </c>
      <c r="O1213" s="32">
        <v>0</v>
      </c>
    </row>
    <row r="1214" spans="1:15" ht="34.5" customHeight="1">
      <c r="A1214" s="23" t="s">
        <v>4255</v>
      </c>
      <c r="B1214" s="24" t="s">
        <v>22</v>
      </c>
      <c r="C1214" s="25" t="str">
        <f>HYPERLINK("https://kts-pro.ru/images/tovar/C3533-10.jpg")</f>
        <v>https://kts-pro.ru/images/tovar/C3533-10.jpg</v>
      </c>
      <c r="D1214" s="25" t="s">
        <v>4256</v>
      </c>
      <c r="E1214" s="28" t="s">
        <v>4252</v>
      </c>
      <c r="F1214" s="23" t="s">
        <v>4257</v>
      </c>
      <c r="G1214" s="23" t="s">
        <v>565</v>
      </c>
      <c r="H1214" s="26">
        <v>200</v>
      </c>
      <c r="I1214" s="26">
        <v>20</v>
      </c>
      <c r="J1214" s="28" t="s">
        <v>4254</v>
      </c>
      <c r="K1214" s="29">
        <v>20</v>
      </c>
      <c r="L1214" s="30">
        <v>91.77</v>
      </c>
      <c r="M1214" s="31"/>
      <c r="N1214" s="32">
        <v>718</v>
      </c>
      <c r="O1214" s="32">
        <v>0</v>
      </c>
    </row>
    <row r="1215" spans="1:15" ht="34.5" customHeight="1">
      <c r="A1215" s="23" t="s">
        <v>4258</v>
      </c>
      <c r="B1215" s="24" t="s">
        <v>22</v>
      </c>
      <c r="C1215" s="25" t="str">
        <f>HYPERLINK("https://kts-pro.ru/images/tovar/C3533-11.jpg")</f>
        <v>https://kts-pro.ru/images/tovar/C3533-11.jpg</v>
      </c>
      <c r="D1215" s="25" t="s">
        <v>4259</v>
      </c>
      <c r="E1215" s="28" t="s">
        <v>4252</v>
      </c>
      <c r="F1215" s="23" t="s">
        <v>4260</v>
      </c>
      <c r="G1215" s="23" t="s">
        <v>565</v>
      </c>
      <c r="H1215" s="26">
        <v>200</v>
      </c>
      <c r="I1215" s="26">
        <v>20</v>
      </c>
      <c r="J1215" s="28" t="s">
        <v>4254</v>
      </c>
      <c r="K1215" s="29">
        <v>20</v>
      </c>
      <c r="L1215" s="30">
        <v>91.77</v>
      </c>
      <c r="M1215" s="31"/>
      <c r="N1215" s="32">
        <v>693</v>
      </c>
      <c r="O1215" s="32">
        <v>0</v>
      </c>
    </row>
    <row r="1216" spans="1:15" ht="34.5" customHeight="1">
      <c r="A1216" s="23" t="s">
        <v>4261</v>
      </c>
      <c r="B1216" s="24" t="s">
        <v>22</v>
      </c>
      <c r="C1216" s="25" t="str">
        <f>HYPERLINK("https://kts-pro.ru/images/tovar/C3533-12.jpg")</f>
        <v>https://kts-pro.ru/images/tovar/C3533-12.jpg</v>
      </c>
      <c r="D1216" s="25" t="s">
        <v>4262</v>
      </c>
      <c r="E1216" s="28" t="s">
        <v>4252</v>
      </c>
      <c r="F1216" s="23" t="s">
        <v>4263</v>
      </c>
      <c r="G1216" s="23" t="s">
        <v>565</v>
      </c>
      <c r="H1216" s="26">
        <v>200</v>
      </c>
      <c r="I1216" s="26">
        <v>20</v>
      </c>
      <c r="J1216" s="28" t="s">
        <v>4254</v>
      </c>
      <c r="K1216" s="29">
        <v>20</v>
      </c>
      <c r="L1216" s="30">
        <v>91.77</v>
      </c>
      <c r="M1216" s="31"/>
      <c r="N1216" s="32">
        <v>944</v>
      </c>
      <c r="O1216" s="32">
        <v>0</v>
      </c>
    </row>
    <row r="1217" spans="1:15" ht="34.5" customHeight="1">
      <c r="A1217" s="23" t="s">
        <v>4264</v>
      </c>
      <c r="B1217" s="24" t="s">
        <v>22</v>
      </c>
      <c r="C1217" s="25" t="str">
        <f>HYPERLINK("https://kts-pro.ru/images/tovar/C3533-13.jpg")</f>
        <v>https://kts-pro.ru/images/tovar/C3533-13.jpg</v>
      </c>
      <c r="D1217" s="25" t="s">
        <v>4265</v>
      </c>
      <c r="E1217" s="28" t="s">
        <v>4252</v>
      </c>
      <c r="F1217" s="23" t="s">
        <v>4266</v>
      </c>
      <c r="G1217" s="23" t="s">
        <v>565</v>
      </c>
      <c r="H1217" s="26">
        <v>200</v>
      </c>
      <c r="I1217" s="26">
        <v>20</v>
      </c>
      <c r="J1217" s="28" t="s">
        <v>4254</v>
      </c>
      <c r="K1217" s="29">
        <v>20</v>
      </c>
      <c r="L1217" s="30">
        <v>91.77</v>
      </c>
      <c r="M1217" s="31"/>
      <c r="N1217" s="32">
        <v>746</v>
      </c>
      <c r="O1217" s="32">
        <v>0</v>
      </c>
    </row>
    <row r="1218" spans="1:15" ht="34.5" customHeight="1">
      <c r="A1218" s="23" t="s">
        <v>4267</v>
      </c>
      <c r="B1218" s="24" t="s">
        <v>22</v>
      </c>
      <c r="C1218" s="25" t="str">
        <f>HYPERLINK("https://kts-pro.ru/images/tovar/C3533-15.jpg")</f>
        <v>https://kts-pro.ru/images/tovar/C3533-15.jpg</v>
      </c>
      <c r="D1218" s="25" t="s">
        <v>4268</v>
      </c>
      <c r="E1218" s="28" t="s">
        <v>4252</v>
      </c>
      <c r="F1218" s="23" t="s">
        <v>4269</v>
      </c>
      <c r="G1218" s="23" t="s">
        <v>565</v>
      </c>
      <c r="H1218" s="26">
        <v>200</v>
      </c>
      <c r="I1218" s="26">
        <v>20</v>
      </c>
      <c r="J1218" s="28" t="s">
        <v>4254</v>
      </c>
      <c r="K1218" s="29">
        <v>20</v>
      </c>
      <c r="L1218" s="30">
        <v>91.77</v>
      </c>
      <c r="M1218" s="31"/>
      <c r="N1218" s="32">
        <v>1140</v>
      </c>
      <c r="O1218" s="32">
        <v>0</v>
      </c>
    </row>
    <row r="1219" spans="1:15" ht="34.5" customHeight="1">
      <c r="A1219" s="23" t="s">
        <v>4270</v>
      </c>
      <c r="B1219" s="24" t="s">
        <v>22</v>
      </c>
      <c r="C1219" s="25" t="str">
        <f>HYPERLINK("https://kts-pro.ru/images/tovar/C3533-16.jpg")</f>
        <v>https://kts-pro.ru/images/tovar/C3533-16.jpg</v>
      </c>
      <c r="D1219" s="25" t="s">
        <v>4271</v>
      </c>
      <c r="E1219" s="28" t="s">
        <v>4252</v>
      </c>
      <c r="F1219" s="23" t="s">
        <v>4272</v>
      </c>
      <c r="G1219" s="23" t="s">
        <v>565</v>
      </c>
      <c r="H1219" s="26">
        <v>200</v>
      </c>
      <c r="I1219" s="26">
        <v>20</v>
      </c>
      <c r="J1219" s="28" t="s">
        <v>4254</v>
      </c>
      <c r="K1219" s="29">
        <v>20</v>
      </c>
      <c r="L1219" s="30">
        <v>91.77</v>
      </c>
      <c r="M1219" s="31"/>
      <c r="N1219" s="32">
        <v>1109</v>
      </c>
      <c r="O1219" s="32">
        <v>0</v>
      </c>
    </row>
    <row r="1220" spans="1:15" ht="34.5" customHeight="1">
      <c r="A1220" s="23" t="s">
        <v>4273</v>
      </c>
      <c r="B1220" s="24" t="s">
        <v>22</v>
      </c>
      <c r="C1220" s="25" t="str">
        <f>HYPERLINK("https://kts-pro.ru/images/tovar/C3533-06.jpg")</f>
        <v>https://kts-pro.ru/images/tovar/C3533-06.jpg</v>
      </c>
      <c r="D1220" s="25" t="s">
        <v>4274</v>
      </c>
      <c r="E1220" s="28" t="s">
        <v>4275</v>
      </c>
      <c r="F1220" s="23" t="s">
        <v>4276</v>
      </c>
      <c r="G1220" s="23" t="s">
        <v>565</v>
      </c>
      <c r="H1220" s="26">
        <v>200</v>
      </c>
      <c r="I1220" s="26">
        <v>20</v>
      </c>
      <c r="J1220" s="28" t="s">
        <v>4254</v>
      </c>
      <c r="K1220" s="29">
        <v>20</v>
      </c>
      <c r="L1220" s="30">
        <v>91.77</v>
      </c>
      <c r="M1220" s="31"/>
      <c r="N1220" s="32">
        <v>81</v>
      </c>
      <c r="O1220" s="32">
        <v>0</v>
      </c>
    </row>
    <row r="1221" spans="1:15" ht="34.5" customHeight="1">
      <c r="A1221" s="23" t="s">
        <v>4277</v>
      </c>
      <c r="B1221" s="24" t="s">
        <v>22</v>
      </c>
      <c r="C1221" s="25" t="str">
        <f>HYPERLINK("https://kts-pro.ru/images/tovar/C3533-14.jpg")</f>
        <v>https://kts-pro.ru/images/tovar/C3533-14.jpg</v>
      </c>
      <c r="D1221" s="25" t="s">
        <v>4278</v>
      </c>
      <c r="E1221" s="28" t="s">
        <v>4279</v>
      </c>
      <c r="F1221" s="23" t="s">
        <v>4280</v>
      </c>
      <c r="G1221" s="23" t="s">
        <v>565</v>
      </c>
      <c r="H1221" s="26">
        <v>200</v>
      </c>
      <c r="I1221" s="26">
        <v>20</v>
      </c>
      <c r="J1221" s="28" t="s">
        <v>4254</v>
      </c>
      <c r="K1221" s="29">
        <v>20</v>
      </c>
      <c r="L1221" s="30">
        <v>91.77</v>
      </c>
      <c r="M1221" s="31"/>
      <c r="N1221" s="32">
        <v>771</v>
      </c>
      <c r="O1221" s="32">
        <v>0</v>
      </c>
    </row>
    <row r="1222" spans="1:15" ht="34.5" customHeight="1">
      <c r="A1222" s="23" t="s">
        <v>4281</v>
      </c>
      <c r="B1222" s="24" t="s">
        <v>22</v>
      </c>
      <c r="C1222" s="25" t="str">
        <f>HYPERLINK("https://kts-pro.ru/images/tovar/C3533-17.jpg")</f>
        <v>https://kts-pro.ru/images/tovar/C3533-17.jpg</v>
      </c>
      <c r="D1222" s="25" t="s">
        <v>4282</v>
      </c>
      <c r="E1222" s="28" t="s">
        <v>4279</v>
      </c>
      <c r="F1222" s="23" t="s">
        <v>4283</v>
      </c>
      <c r="G1222" s="23" t="s">
        <v>565</v>
      </c>
      <c r="H1222" s="26">
        <v>200</v>
      </c>
      <c r="I1222" s="26">
        <v>20</v>
      </c>
      <c r="J1222" s="28" t="s">
        <v>4254</v>
      </c>
      <c r="K1222" s="29">
        <v>20</v>
      </c>
      <c r="L1222" s="30">
        <v>91.77</v>
      </c>
      <c r="M1222" s="31"/>
      <c r="N1222" s="32">
        <v>702</v>
      </c>
      <c r="O1222" s="32">
        <v>0</v>
      </c>
    </row>
    <row r="1223" spans="1:15" ht="34.5" customHeight="1" thickBot="1">
      <c r="A1223" s="23" t="s">
        <v>4284</v>
      </c>
      <c r="B1223" s="24" t="s">
        <v>22</v>
      </c>
      <c r="C1223" s="25" t="str">
        <f>HYPERLINK("https://kts-pro.ru/images/tovar/C3533-18.jpg")</f>
        <v>https://kts-pro.ru/images/tovar/C3533-18.jpg</v>
      </c>
      <c r="D1223" s="25" t="s">
        <v>4285</v>
      </c>
      <c r="E1223" s="28" t="s">
        <v>4279</v>
      </c>
      <c r="F1223" s="23" t="s">
        <v>4286</v>
      </c>
      <c r="G1223" s="23" t="s">
        <v>565</v>
      </c>
      <c r="H1223" s="26">
        <v>200</v>
      </c>
      <c r="I1223" s="26">
        <v>20</v>
      </c>
      <c r="J1223" s="28" t="s">
        <v>4254</v>
      </c>
      <c r="K1223" s="29">
        <v>20</v>
      </c>
      <c r="L1223" s="30">
        <v>91.77</v>
      </c>
      <c r="M1223" s="31"/>
      <c r="N1223" s="32">
        <v>184</v>
      </c>
      <c r="O1223" s="32">
        <v>0</v>
      </c>
    </row>
    <row r="1224" spans="1:13" ht="34.5" customHeight="1">
      <c r="A1224" s="18"/>
      <c r="B1224" s="19"/>
      <c r="C1224" s="20"/>
      <c r="D1224" s="20" t="s">
        <v>4287</v>
      </c>
      <c r="E1224" s="46" t="s">
        <v>4288</v>
      </c>
      <c r="F1224" s="22"/>
      <c r="G1224" s="22"/>
      <c r="H1224" s="22"/>
      <c r="I1224" s="22"/>
      <c r="J1224" s="21"/>
      <c r="K1224" s="22"/>
      <c r="L1224" s="22"/>
      <c r="M1224" s="22"/>
    </row>
    <row r="1225" spans="1:15" ht="34.5" customHeight="1">
      <c r="A1225" s="23" t="s">
        <v>4289</v>
      </c>
      <c r="B1225" s="24" t="s">
        <v>22</v>
      </c>
      <c r="C1225" s="25" t="str">
        <f>HYPERLINK("https://kts-pro.ru/images/tovar/C3534-01.jpg")</f>
        <v>https://kts-pro.ru/images/tovar/C3534-01.jpg</v>
      </c>
      <c r="D1225" s="25" t="s">
        <v>4290</v>
      </c>
      <c r="E1225" s="28" t="s">
        <v>4291</v>
      </c>
      <c r="F1225" s="23" t="s">
        <v>4292</v>
      </c>
      <c r="G1225" s="23" t="s">
        <v>565</v>
      </c>
      <c r="H1225" s="26">
        <v>288</v>
      </c>
      <c r="I1225" s="26">
        <v>24</v>
      </c>
      <c r="J1225" s="28" t="s">
        <v>4293</v>
      </c>
      <c r="K1225" s="29">
        <v>20</v>
      </c>
      <c r="L1225" s="30">
        <v>97.91</v>
      </c>
      <c r="M1225" s="31"/>
      <c r="N1225" s="32">
        <v>2214</v>
      </c>
      <c r="O1225" s="32">
        <v>50</v>
      </c>
    </row>
    <row r="1226" spans="1:15" ht="34.5" customHeight="1">
      <c r="A1226" s="23" t="s">
        <v>4294</v>
      </c>
      <c r="B1226" s="24" t="s">
        <v>22</v>
      </c>
      <c r="C1226" s="25" t="str">
        <f>HYPERLINK("https://kts-pro.ru/images/tovar/C3534-06.jpg")</f>
        <v>https://kts-pro.ru/images/tovar/C3534-06.jpg</v>
      </c>
      <c r="D1226" s="25" t="s">
        <v>4295</v>
      </c>
      <c r="E1226" s="28" t="s">
        <v>4296</v>
      </c>
      <c r="F1226" s="23" t="s">
        <v>4297</v>
      </c>
      <c r="G1226" s="23" t="s">
        <v>565</v>
      </c>
      <c r="H1226" s="26">
        <v>200</v>
      </c>
      <c r="I1226" s="26">
        <v>20</v>
      </c>
      <c r="J1226" s="28" t="s">
        <v>4293</v>
      </c>
      <c r="K1226" s="29">
        <v>20</v>
      </c>
      <c r="L1226" s="30">
        <v>97.91</v>
      </c>
      <c r="M1226" s="31"/>
      <c r="N1226" s="32">
        <v>3825</v>
      </c>
      <c r="O1226" s="32">
        <v>50</v>
      </c>
    </row>
    <row r="1227" spans="1:15" ht="34.5" customHeight="1">
      <c r="A1227" s="23" t="s">
        <v>4298</v>
      </c>
      <c r="B1227" s="24" t="s">
        <v>22</v>
      </c>
      <c r="C1227" s="25" t="str">
        <f>HYPERLINK("https://kts-pro.ru/images/tovar/C3534-07.jpg")</f>
        <v>https://kts-pro.ru/images/tovar/C3534-07.jpg</v>
      </c>
      <c r="D1227" s="25" t="s">
        <v>4299</v>
      </c>
      <c r="E1227" s="28" t="s">
        <v>4300</v>
      </c>
      <c r="F1227" s="23" t="s">
        <v>4301</v>
      </c>
      <c r="G1227" s="23" t="s">
        <v>565</v>
      </c>
      <c r="H1227" s="26">
        <v>200</v>
      </c>
      <c r="I1227" s="26">
        <v>20</v>
      </c>
      <c r="J1227" s="28" t="s">
        <v>4293</v>
      </c>
      <c r="K1227" s="29">
        <v>20</v>
      </c>
      <c r="L1227" s="30">
        <v>97.91</v>
      </c>
      <c r="M1227" s="31"/>
      <c r="N1227" s="32">
        <v>3981</v>
      </c>
      <c r="O1227" s="32">
        <v>50</v>
      </c>
    </row>
    <row r="1228" spans="1:15" ht="34.5" customHeight="1">
      <c r="A1228" s="23" t="s">
        <v>4302</v>
      </c>
      <c r="B1228" s="24" t="s">
        <v>22</v>
      </c>
      <c r="C1228" s="25" t="str">
        <f>HYPERLINK("https://kts-pro.ru/images/tovar/C3534-04.jpg")</f>
        <v>https://kts-pro.ru/images/tovar/C3534-04.jpg</v>
      </c>
      <c r="D1228" s="25" t="s">
        <v>4303</v>
      </c>
      <c r="E1228" s="28" t="s">
        <v>4304</v>
      </c>
      <c r="F1228" s="23" t="s">
        <v>4305</v>
      </c>
      <c r="G1228" s="23" t="s">
        <v>565</v>
      </c>
      <c r="H1228" s="26">
        <v>288</v>
      </c>
      <c r="I1228" s="26">
        <v>24</v>
      </c>
      <c r="J1228" s="28" t="s">
        <v>4293</v>
      </c>
      <c r="K1228" s="29">
        <v>20</v>
      </c>
      <c r="L1228" s="30">
        <v>97.91</v>
      </c>
      <c r="M1228" s="31"/>
      <c r="N1228" s="32">
        <v>1801</v>
      </c>
      <c r="O1228" s="32">
        <v>50</v>
      </c>
    </row>
    <row r="1229" spans="1:15" ht="34.5" customHeight="1" thickBot="1">
      <c r="A1229" s="23" t="s">
        <v>4306</v>
      </c>
      <c r="B1229" s="24" t="s">
        <v>22</v>
      </c>
      <c r="C1229" s="25" t="str">
        <f>HYPERLINK("https://kts-pro.ru/images/tovar/C3534-03.jpg")</f>
        <v>https://kts-pro.ru/images/tovar/C3534-03.jpg</v>
      </c>
      <c r="D1229" s="25" t="s">
        <v>4307</v>
      </c>
      <c r="E1229" s="28" t="s">
        <v>4308</v>
      </c>
      <c r="F1229" s="23" t="s">
        <v>4309</v>
      </c>
      <c r="G1229" s="23" t="s">
        <v>565</v>
      </c>
      <c r="H1229" s="26">
        <v>288</v>
      </c>
      <c r="I1229" s="26">
        <v>24</v>
      </c>
      <c r="J1229" s="28" t="s">
        <v>4293</v>
      </c>
      <c r="K1229" s="29">
        <v>20</v>
      </c>
      <c r="L1229" s="30">
        <v>97.91</v>
      </c>
      <c r="M1229" s="31"/>
      <c r="N1229" s="32">
        <v>1078</v>
      </c>
      <c r="O1229" s="32">
        <v>50</v>
      </c>
    </row>
    <row r="1230" spans="1:13" ht="34.5" customHeight="1">
      <c r="A1230" s="18"/>
      <c r="B1230" s="19"/>
      <c r="C1230" s="20"/>
      <c r="D1230" s="20" t="s">
        <v>4310</v>
      </c>
      <c r="E1230" s="46" t="s">
        <v>4311</v>
      </c>
      <c r="F1230" s="22"/>
      <c r="G1230" s="22"/>
      <c r="H1230" s="22"/>
      <c r="I1230" s="22"/>
      <c r="J1230" s="21"/>
      <c r="K1230" s="22"/>
      <c r="L1230" s="22"/>
      <c r="M1230" s="22"/>
    </row>
    <row r="1231" spans="1:15" ht="34.5" customHeight="1" thickBot="1">
      <c r="A1231" s="23" t="s">
        <v>4312</v>
      </c>
      <c r="B1231" s="24" t="s">
        <v>22</v>
      </c>
      <c r="C1231" s="25" t="str">
        <f>HYPERLINK("https://kts-pro.ru/images/tovar/C3536-07.jpg")</f>
        <v>https://kts-pro.ru/images/tovar/C3536-07.jpg</v>
      </c>
      <c r="D1231" s="25" t="s">
        <v>4313</v>
      </c>
      <c r="E1231" s="28" t="s">
        <v>4314</v>
      </c>
      <c r="F1231" s="23" t="s">
        <v>4315</v>
      </c>
      <c r="G1231" s="23" t="s">
        <v>565</v>
      </c>
      <c r="H1231" s="26">
        <v>200</v>
      </c>
      <c r="I1231" s="26">
        <v>20</v>
      </c>
      <c r="J1231" s="28" t="s">
        <v>4316</v>
      </c>
      <c r="K1231" s="29">
        <v>20</v>
      </c>
      <c r="L1231" s="30">
        <v>79.58</v>
      </c>
      <c r="M1231" s="31"/>
      <c r="N1231" s="32">
        <v>1784</v>
      </c>
      <c r="O1231" s="32">
        <v>50</v>
      </c>
    </row>
    <row r="1232" spans="1:13" ht="34.5" customHeight="1">
      <c r="A1232" s="18"/>
      <c r="B1232" s="19"/>
      <c r="C1232" s="20"/>
      <c r="D1232" s="20" t="s">
        <v>4317</v>
      </c>
      <c r="E1232" s="46" t="s">
        <v>4318</v>
      </c>
      <c r="F1232" s="22"/>
      <c r="G1232" s="22"/>
      <c r="H1232" s="22"/>
      <c r="I1232" s="22"/>
      <c r="J1232" s="21"/>
      <c r="K1232" s="22"/>
      <c r="L1232" s="22"/>
      <c r="M1232" s="22"/>
    </row>
    <row r="1233" spans="1:15" ht="34.5" customHeight="1">
      <c r="A1233" s="23" t="s">
        <v>4319</v>
      </c>
      <c r="B1233" s="24" t="s">
        <v>22</v>
      </c>
      <c r="C1233" s="25" t="str">
        <f>HYPERLINK("https://kts-pro.ru/images/tovar/C3535-05.jpg")</f>
        <v>https://kts-pro.ru/images/tovar/C3535-05.jpg</v>
      </c>
      <c r="D1233" s="25" t="s">
        <v>4320</v>
      </c>
      <c r="E1233" s="28" t="s">
        <v>4321</v>
      </c>
      <c r="F1233" s="23" t="s">
        <v>4322</v>
      </c>
      <c r="G1233" s="23" t="s">
        <v>565</v>
      </c>
      <c r="H1233" s="26">
        <v>200</v>
      </c>
      <c r="I1233" s="26">
        <v>20</v>
      </c>
      <c r="J1233" s="28" t="s">
        <v>4323</v>
      </c>
      <c r="K1233" s="29">
        <v>20</v>
      </c>
      <c r="L1233" s="30">
        <v>147.24</v>
      </c>
      <c r="M1233" s="31"/>
      <c r="N1233" s="32">
        <v>1805</v>
      </c>
      <c r="O1233" s="32">
        <v>0</v>
      </c>
    </row>
    <row r="1234" spans="1:15" ht="34.5" customHeight="1">
      <c r="A1234" s="23" t="s">
        <v>4324</v>
      </c>
      <c r="B1234" s="24" t="s">
        <v>22</v>
      </c>
      <c r="C1234" s="25" t="str">
        <f>HYPERLINK("https://kts-pro.ru/images/tovar/C3535-06.jpg")</f>
        <v>https://kts-pro.ru/images/tovar/C3535-06.jpg</v>
      </c>
      <c r="D1234" s="25" t="s">
        <v>4325</v>
      </c>
      <c r="E1234" s="28" t="s">
        <v>4326</v>
      </c>
      <c r="F1234" s="23" t="s">
        <v>4327</v>
      </c>
      <c r="G1234" s="23" t="s">
        <v>565</v>
      </c>
      <c r="H1234" s="26">
        <v>200</v>
      </c>
      <c r="I1234" s="26">
        <v>20</v>
      </c>
      <c r="J1234" s="28" t="s">
        <v>4323</v>
      </c>
      <c r="K1234" s="29">
        <v>20</v>
      </c>
      <c r="L1234" s="30">
        <v>147.24</v>
      </c>
      <c r="M1234" s="31"/>
      <c r="N1234" s="32">
        <v>2144</v>
      </c>
      <c r="O1234" s="32">
        <v>0</v>
      </c>
    </row>
    <row r="1235" spans="1:15" ht="34.5" customHeight="1">
      <c r="A1235" s="23" t="s">
        <v>4328</v>
      </c>
      <c r="B1235" s="24" t="s">
        <v>22</v>
      </c>
      <c r="C1235" s="25" t="str">
        <f>HYPERLINK("https://kts-pro.ru/images/tovar/C3535-08.jpg")</f>
        <v>https://kts-pro.ru/images/tovar/C3535-08.jpg</v>
      </c>
      <c r="D1235" s="25" t="s">
        <v>4329</v>
      </c>
      <c r="E1235" s="28" t="s">
        <v>4330</v>
      </c>
      <c r="F1235" s="23" t="s">
        <v>4331</v>
      </c>
      <c r="G1235" s="23" t="s">
        <v>565</v>
      </c>
      <c r="H1235" s="26">
        <v>200</v>
      </c>
      <c r="I1235" s="26">
        <v>20</v>
      </c>
      <c r="J1235" s="28" t="s">
        <v>4323</v>
      </c>
      <c r="K1235" s="29">
        <v>20</v>
      </c>
      <c r="L1235" s="30">
        <v>147.24</v>
      </c>
      <c r="M1235" s="31"/>
      <c r="N1235" s="32">
        <v>2403</v>
      </c>
      <c r="O1235" s="32">
        <v>0</v>
      </c>
    </row>
    <row r="1236" spans="1:15" ht="34.5" customHeight="1" thickBot="1">
      <c r="A1236" s="23" t="s">
        <v>4332</v>
      </c>
      <c r="B1236" s="24" t="s">
        <v>22</v>
      </c>
      <c r="C1236" s="25" t="str">
        <f>HYPERLINK("https://kts-pro.ru/images/tovar/C3535-07.jpg")</f>
        <v>https://kts-pro.ru/images/tovar/C3535-07.jpg</v>
      </c>
      <c r="D1236" s="25" t="s">
        <v>4333</v>
      </c>
      <c r="E1236" s="28" t="s">
        <v>4334</v>
      </c>
      <c r="F1236" s="23" t="s">
        <v>4335</v>
      </c>
      <c r="G1236" s="23" t="s">
        <v>565</v>
      </c>
      <c r="H1236" s="26">
        <v>200</v>
      </c>
      <c r="I1236" s="26">
        <v>20</v>
      </c>
      <c r="J1236" s="28" t="s">
        <v>4323</v>
      </c>
      <c r="K1236" s="29">
        <v>20</v>
      </c>
      <c r="L1236" s="30">
        <v>147.24</v>
      </c>
      <c r="M1236" s="31"/>
      <c r="N1236" s="32">
        <v>2162</v>
      </c>
      <c r="O1236" s="32">
        <v>0</v>
      </c>
    </row>
    <row r="1237" spans="1:13" ht="34.5" customHeight="1">
      <c r="A1237" s="18"/>
      <c r="B1237" s="19"/>
      <c r="C1237" s="20"/>
      <c r="D1237" s="20" t="s">
        <v>4336</v>
      </c>
      <c r="E1237" s="46" t="s">
        <v>4172</v>
      </c>
      <c r="F1237" s="22"/>
      <c r="G1237" s="22"/>
      <c r="H1237" s="22"/>
      <c r="I1237" s="22"/>
      <c r="J1237" s="21"/>
      <c r="K1237" s="22"/>
      <c r="L1237" s="22"/>
      <c r="M1237" s="22"/>
    </row>
    <row r="1238" spans="1:15" ht="34.5" customHeight="1" thickBot="1">
      <c r="A1238" s="23" t="s">
        <v>4337</v>
      </c>
      <c r="B1238" s="24" t="s">
        <v>22</v>
      </c>
      <c r="C1238" s="25" t="str">
        <f>HYPERLINK("https://kts-pro.ru/images/tovar/C3740.jpg")</f>
        <v>https://kts-pro.ru/images/tovar/C3740.jpg</v>
      </c>
      <c r="D1238" s="25" t="s">
        <v>4338</v>
      </c>
      <c r="E1238" s="28" t="s">
        <v>4339</v>
      </c>
      <c r="F1238" s="23" t="s">
        <v>4340</v>
      </c>
      <c r="G1238" s="23" t="s">
        <v>565</v>
      </c>
      <c r="H1238" s="26">
        <v>200</v>
      </c>
      <c r="I1238" s="26">
        <v>20</v>
      </c>
      <c r="J1238" s="28" t="s">
        <v>4089</v>
      </c>
      <c r="K1238" s="29">
        <v>20</v>
      </c>
      <c r="L1238" s="30">
        <v>81.31</v>
      </c>
      <c r="M1238" s="31"/>
      <c r="N1238" s="32">
        <v>840</v>
      </c>
      <c r="O1238" s="32">
        <v>0</v>
      </c>
    </row>
    <row r="1239" spans="1:13" ht="34.5" customHeight="1">
      <c r="A1239" s="18"/>
      <c r="B1239" s="19"/>
      <c r="C1239" s="20"/>
      <c r="D1239" s="20" t="s">
        <v>4341</v>
      </c>
      <c r="E1239" s="46" t="s">
        <v>4342</v>
      </c>
      <c r="F1239" s="22"/>
      <c r="G1239" s="22"/>
      <c r="H1239" s="22"/>
      <c r="I1239" s="22"/>
      <c r="J1239" s="21"/>
      <c r="K1239" s="22"/>
      <c r="L1239" s="22"/>
      <c r="M1239" s="22"/>
    </row>
    <row r="1240" spans="1:15" ht="34.5" customHeight="1">
      <c r="A1240" s="23" t="s">
        <v>4343</v>
      </c>
      <c r="B1240" s="24" t="s">
        <v>22</v>
      </c>
      <c r="C1240" s="25" t="str">
        <f>HYPERLINK("https://kts-pro.ru/images/tovar/C3738-02.jpg")</f>
        <v>https://kts-pro.ru/images/tovar/C3738-02.jpg</v>
      </c>
      <c r="D1240" s="25" t="s">
        <v>4344</v>
      </c>
      <c r="E1240" s="28" t="s">
        <v>4345</v>
      </c>
      <c r="F1240" s="23" t="s">
        <v>4346</v>
      </c>
      <c r="G1240" s="23" t="s">
        <v>565</v>
      </c>
      <c r="H1240" s="26">
        <v>200</v>
      </c>
      <c r="I1240" s="26">
        <v>20</v>
      </c>
      <c r="J1240" s="28" t="s">
        <v>4347</v>
      </c>
      <c r="K1240" s="29">
        <v>20</v>
      </c>
      <c r="L1240" s="30">
        <v>88.94</v>
      </c>
      <c r="M1240" s="31"/>
      <c r="N1240" s="32">
        <v>1268</v>
      </c>
      <c r="O1240" s="32">
        <v>1010</v>
      </c>
    </row>
    <row r="1241" spans="1:15" ht="34.5" customHeight="1">
      <c r="A1241" s="23" t="s">
        <v>4348</v>
      </c>
      <c r="B1241" s="24" t="s">
        <v>22</v>
      </c>
      <c r="C1241" s="25" t="str">
        <f>HYPERLINK("https://kts-pro.ru/images/tovar/C3738-03.jpg")</f>
        <v>https://kts-pro.ru/images/tovar/C3738-03.jpg</v>
      </c>
      <c r="D1241" s="25" t="s">
        <v>4349</v>
      </c>
      <c r="E1241" s="28" t="s">
        <v>4350</v>
      </c>
      <c r="F1241" s="23" t="s">
        <v>4351</v>
      </c>
      <c r="G1241" s="23" t="s">
        <v>565</v>
      </c>
      <c r="H1241" s="26">
        <v>200</v>
      </c>
      <c r="I1241" s="26">
        <v>20</v>
      </c>
      <c r="J1241" s="28" t="s">
        <v>4347</v>
      </c>
      <c r="K1241" s="29">
        <v>20</v>
      </c>
      <c r="L1241" s="30">
        <v>88.94</v>
      </c>
      <c r="M1241" s="31"/>
      <c r="N1241" s="32">
        <v>956</v>
      </c>
      <c r="O1241" s="32">
        <v>10</v>
      </c>
    </row>
    <row r="1242" spans="1:15" ht="34.5" customHeight="1">
      <c r="A1242" s="23" t="s">
        <v>4352</v>
      </c>
      <c r="B1242" s="24" t="s">
        <v>22</v>
      </c>
      <c r="C1242" s="25" t="str">
        <f>HYPERLINK("https://kts-pro.ru/images/tovar/C3738-04.jpg")</f>
        <v>https://kts-pro.ru/images/tovar/C3738-04.jpg</v>
      </c>
      <c r="D1242" s="25" t="s">
        <v>4353</v>
      </c>
      <c r="E1242" s="28" t="s">
        <v>4354</v>
      </c>
      <c r="F1242" s="23" t="s">
        <v>4355</v>
      </c>
      <c r="G1242" s="23" t="s">
        <v>565</v>
      </c>
      <c r="H1242" s="26">
        <v>200</v>
      </c>
      <c r="I1242" s="26">
        <v>20</v>
      </c>
      <c r="J1242" s="28" t="s">
        <v>4347</v>
      </c>
      <c r="K1242" s="29">
        <v>20</v>
      </c>
      <c r="L1242" s="30">
        <v>88.94</v>
      </c>
      <c r="M1242" s="31"/>
      <c r="N1242" s="32">
        <v>286</v>
      </c>
      <c r="O1242" s="32">
        <v>10</v>
      </c>
    </row>
    <row r="1243" spans="1:15" ht="34.5" customHeight="1" thickBot="1">
      <c r="A1243" s="23" t="s">
        <v>4356</v>
      </c>
      <c r="B1243" s="24" t="s">
        <v>22</v>
      </c>
      <c r="C1243" s="25" t="str">
        <f>HYPERLINK("https://kts-pro.ru/images/tovar/C3738-05.jpg")</f>
        <v>https://kts-pro.ru/images/tovar/C3738-05.jpg</v>
      </c>
      <c r="D1243" s="25" t="s">
        <v>4357</v>
      </c>
      <c r="E1243" s="28" t="s">
        <v>4358</v>
      </c>
      <c r="F1243" s="23" t="s">
        <v>4359</v>
      </c>
      <c r="G1243" s="23" t="s">
        <v>565</v>
      </c>
      <c r="H1243" s="26">
        <v>200</v>
      </c>
      <c r="I1243" s="26">
        <v>20</v>
      </c>
      <c r="J1243" s="28" t="s">
        <v>4347</v>
      </c>
      <c r="K1243" s="29">
        <v>20</v>
      </c>
      <c r="L1243" s="30">
        <v>88.94</v>
      </c>
      <c r="M1243" s="31"/>
      <c r="N1243" s="32">
        <v>1296</v>
      </c>
      <c r="O1243" s="32">
        <v>1010</v>
      </c>
    </row>
    <row r="1244" spans="1:13" ht="34.5" customHeight="1">
      <c r="A1244" s="18"/>
      <c r="B1244" s="19"/>
      <c r="C1244" s="20"/>
      <c r="D1244" s="20" t="s">
        <v>4360</v>
      </c>
      <c r="E1244" s="46" t="s">
        <v>4361</v>
      </c>
      <c r="F1244" s="22"/>
      <c r="G1244" s="22"/>
      <c r="H1244" s="22"/>
      <c r="I1244" s="22"/>
      <c r="J1244" s="21"/>
      <c r="K1244" s="22"/>
      <c r="L1244" s="22"/>
      <c r="M1244" s="22"/>
    </row>
    <row r="1245" spans="1:15" ht="34.5" customHeight="1" thickBot="1">
      <c r="A1245" s="23" t="s">
        <v>4362</v>
      </c>
      <c r="B1245" s="24" t="s">
        <v>22</v>
      </c>
      <c r="C1245" s="25" t="str">
        <f>HYPERLINK("https://kts-pro.ru/images/tovar/C3575-01.jpg")</f>
        <v>https://kts-pro.ru/images/tovar/C3575-01.jpg</v>
      </c>
      <c r="D1245" s="25" t="s">
        <v>4363</v>
      </c>
      <c r="E1245" s="28" t="s">
        <v>4364</v>
      </c>
      <c r="F1245" s="23" t="s">
        <v>4365</v>
      </c>
      <c r="G1245" s="23" t="s">
        <v>565</v>
      </c>
      <c r="H1245" s="26">
        <v>200</v>
      </c>
      <c r="I1245" s="26">
        <v>20</v>
      </c>
      <c r="J1245" s="28" t="s">
        <v>4366</v>
      </c>
      <c r="K1245" s="29">
        <v>20</v>
      </c>
      <c r="L1245" s="30">
        <v>61.25</v>
      </c>
      <c r="M1245" s="31"/>
      <c r="N1245" s="32">
        <v>2206</v>
      </c>
      <c r="O1245" s="32">
        <v>0</v>
      </c>
    </row>
    <row r="1246" spans="1:13" ht="34.5" customHeight="1">
      <c r="A1246" s="18"/>
      <c r="B1246" s="19"/>
      <c r="C1246" s="20"/>
      <c r="D1246" s="20" t="s">
        <v>4368</v>
      </c>
      <c r="E1246" s="46" t="s">
        <v>4367</v>
      </c>
      <c r="F1246" s="22"/>
      <c r="G1246" s="22"/>
      <c r="H1246" s="22"/>
      <c r="I1246" s="22"/>
      <c r="J1246" s="21"/>
      <c r="K1246" s="22"/>
      <c r="L1246" s="22"/>
      <c r="M1246" s="22"/>
    </row>
    <row r="1247" spans="1:15" ht="34.5" customHeight="1">
      <c r="A1247" s="23" t="s">
        <v>4369</v>
      </c>
      <c r="B1247" s="24" t="s">
        <v>22</v>
      </c>
      <c r="C1247" s="25" t="str">
        <f>HYPERLINK("https://kts-pro.ru/images/tovar/C3569-06.jpg")</f>
        <v>https://kts-pro.ru/images/tovar/C3569-06.jpg</v>
      </c>
      <c r="D1247" s="25" t="s">
        <v>4370</v>
      </c>
      <c r="E1247" s="28" t="s">
        <v>4371</v>
      </c>
      <c r="F1247" s="23" t="s">
        <v>4372</v>
      </c>
      <c r="G1247" s="23" t="s">
        <v>565</v>
      </c>
      <c r="H1247" s="26">
        <v>200</v>
      </c>
      <c r="I1247" s="26">
        <v>20</v>
      </c>
      <c r="J1247" s="28" t="s">
        <v>4373</v>
      </c>
      <c r="K1247" s="29">
        <v>20</v>
      </c>
      <c r="L1247" s="30">
        <v>110.33</v>
      </c>
      <c r="M1247" s="31"/>
      <c r="N1247" s="32">
        <v>1477</v>
      </c>
      <c r="O1247" s="32">
        <v>0</v>
      </c>
    </row>
    <row r="1248" spans="1:15" ht="34.5" customHeight="1">
      <c r="A1248" s="23" t="s">
        <v>4374</v>
      </c>
      <c r="B1248" s="24" t="s">
        <v>22</v>
      </c>
      <c r="C1248" s="25" t="str">
        <f>HYPERLINK("https://kts-pro.ru/images/tovar/C3569-05.jpg")</f>
        <v>https://kts-pro.ru/images/tovar/C3569-05.jpg</v>
      </c>
      <c r="D1248" s="25" t="s">
        <v>4375</v>
      </c>
      <c r="E1248" s="28" t="s">
        <v>4376</v>
      </c>
      <c r="F1248" s="23" t="s">
        <v>4377</v>
      </c>
      <c r="G1248" s="23" t="s">
        <v>565</v>
      </c>
      <c r="H1248" s="26">
        <v>200</v>
      </c>
      <c r="I1248" s="26">
        <v>20</v>
      </c>
      <c r="J1248" s="28" t="s">
        <v>4373</v>
      </c>
      <c r="K1248" s="29">
        <v>20</v>
      </c>
      <c r="L1248" s="30">
        <v>110.33</v>
      </c>
      <c r="M1248" s="31"/>
      <c r="N1248" s="32">
        <v>946</v>
      </c>
      <c r="O1248" s="32">
        <v>0</v>
      </c>
    </row>
    <row r="1249" spans="1:15" ht="34.5" customHeight="1" thickBot="1">
      <c r="A1249" s="23" t="s">
        <v>4378</v>
      </c>
      <c r="B1249" s="24" t="s">
        <v>22</v>
      </c>
      <c r="C1249" s="25" t="str">
        <f>HYPERLINK("https://kts-pro.ru/images/tovar/C3569-04.jpg")</f>
        <v>https://kts-pro.ru/images/tovar/C3569-04.jpg</v>
      </c>
      <c r="D1249" s="25" t="s">
        <v>4379</v>
      </c>
      <c r="E1249" s="28" t="s">
        <v>4380</v>
      </c>
      <c r="F1249" s="23" t="s">
        <v>4381</v>
      </c>
      <c r="G1249" s="23" t="s">
        <v>565</v>
      </c>
      <c r="H1249" s="26">
        <v>200</v>
      </c>
      <c r="I1249" s="26">
        <v>20</v>
      </c>
      <c r="J1249" s="28" t="s">
        <v>4373</v>
      </c>
      <c r="K1249" s="29">
        <v>20</v>
      </c>
      <c r="L1249" s="30">
        <v>110.33</v>
      </c>
      <c r="M1249" s="31"/>
      <c r="N1249" s="32">
        <v>951</v>
      </c>
      <c r="O1249" s="32">
        <v>0</v>
      </c>
    </row>
    <row r="1250" spans="1:13" ht="34.5" customHeight="1">
      <c r="A1250" s="18"/>
      <c r="B1250" s="19"/>
      <c r="C1250" s="20"/>
      <c r="D1250" s="20" t="s">
        <v>4382</v>
      </c>
      <c r="E1250" s="46" t="s">
        <v>4383</v>
      </c>
      <c r="F1250" s="22"/>
      <c r="G1250" s="22"/>
      <c r="H1250" s="22"/>
      <c r="I1250" s="22"/>
      <c r="J1250" s="21"/>
      <c r="K1250" s="22"/>
      <c r="L1250" s="22"/>
      <c r="M1250" s="22"/>
    </row>
    <row r="1251" spans="1:15" ht="34.5" customHeight="1">
      <c r="A1251" s="23" t="s">
        <v>4386</v>
      </c>
      <c r="B1251" s="24" t="s">
        <v>22</v>
      </c>
      <c r="C1251" s="25" t="str">
        <f>HYPERLINK("https://kts-pro.ru/images/tovar/C3573-02.jpg")</f>
        <v>https://kts-pro.ru/images/tovar/C3573-02.jpg</v>
      </c>
      <c r="D1251" s="25" t="s">
        <v>4387</v>
      </c>
      <c r="E1251" s="28" t="s">
        <v>4388</v>
      </c>
      <c r="F1251" s="23" t="s">
        <v>4389</v>
      </c>
      <c r="G1251" s="23" t="s">
        <v>565</v>
      </c>
      <c r="H1251" s="26">
        <v>200</v>
      </c>
      <c r="I1251" s="26">
        <v>20</v>
      </c>
      <c r="J1251" s="28" t="s">
        <v>4385</v>
      </c>
      <c r="K1251" s="29">
        <v>20</v>
      </c>
      <c r="L1251" s="30">
        <v>83.77</v>
      </c>
      <c r="M1251" s="31"/>
      <c r="N1251" s="32">
        <v>3229</v>
      </c>
      <c r="O1251" s="32">
        <v>0</v>
      </c>
    </row>
    <row r="1252" spans="1:15" ht="34.5" customHeight="1">
      <c r="A1252" s="23" t="s">
        <v>4390</v>
      </c>
      <c r="B1252" s="24" t="s">
        <v>22</v>
      </c>
      <c r="C1252" s="25" t="str">
        <f>HYPERLINK("https://kts-pro.ru/images/tovar/C3573-09.jpg")</f>
        <v>https://kts-pro.ru/images/tovar/C3573-09.jpg</v>
      </c>
      <c r="D1252" s="25" t="s">
        <v>4391</v>
      </c>
      <c r="E1252" s="28" t="s">
        <v>4392</v>
      </c>
      <c r="F1252" s="23" t="s">
        <v>4393</v>
      </c>
      <c r="G1252" s="23" t="s">
        <v>565</v>
      </c>
      <c r="H1252" s="26">
        <v>200</v>
      </c>
      <c r="I1252" s="26">
        <v>20</v>
      </c>
      <c r="J1252" s="28" t="s">
        <v>4394</v>
      </c>
      <c r="K1252" s="29">
        <v>20</v>
      </c>
      <c r="L1252" s="30">
        <v>83.77</v>
      </c>
      <c r="M1252" s="31"/>
      <c r="N1252" s="32">
        <v>2598</v>
      </c>
      <c r="O1252" s="32">
        <v>0</v>
      </c>
    </row>
    <row r="1253" spans="1:15" ht="34.5" customHeight="1" thickBot="1">
      <c r="A1253" s="23" t="s">
        <v>4395</v>
      </c>
      <c r="B1253" s="24" t="s">
        <v>22</v>
      </c>
      <c r="C1253" s="25" t="str">
        <f>HYPERLINK("https://kts-pro.ru/images/tovar/C3573-06.jpg")</f>
        <v>https://kts-pro.ru/images/tovar/C3573-06.jpg</v>
      </c>
      <c r="D1253" s="25" t="s">
        <v>4396</v>
      </c>
      <c r="E1253" s="28" t="s">
        <v>4397</v>
      </c>
      <c r="F1253" s="23" t="s">
        <v>4398</v>
      </c>
      <c r="G1253" s="23" t="s">
        <v>565</v>
      </c>
      <c r="H1253" s="26">
        <v>200</v>
      </c>
      <c r="I1253" s="26">
        <v>20</v>
      </c>
      <c r="J1253" s="28" t="s">
        <v>4384</v>
      </c>
      <c r="K1253" s="29">
        <v>20</v>
      </c>
      <c r="L1253" s="30">
        <v>83.77</v>
      </c>
      <c r="M1253" s="31"/>
      <c r="N1253" s="32">
        <v>238</v>
      </c>
      <c r="O1253" s="32">
        <v>0</v>
      </c>
    </row>
    <row r="1254" spans="1:13" ht="34.5" customHeight="1">
      <c r="A1254" s="18"/>
      <c r="B1254" s="19"/>
      <c r="C1254" s="20"/>
      <c r="D1254" s="20" t="s">
        <v>4399</v>
      </c>
      <c r="E1254" s="46" t="s">
        <v>4400</v>
      </c>
      <c r="F1254" s="22"/>
      <c r="G1254" s="22"/>
      <c r="H1254" s="22"/>
      <c r="I1254" s="22"/>
      <c r="J1254" s="21"/>
      <c r="K1254" s="22"/>
      <c r="L1254" s="22"/>
      <c r="M1254" s="22"/>
    </row>
    <row r="1255" spans="1:15" ht="34.5" customHeight="1">
      <c r="A1255" s="23" t="s">
        <v>4401</v>
      </c>
      <c r="B1255" s="24" t="s">
        <v>22</v>
      </c>
      <c r="C1255" s="25" t="str">
        <f>HYPERLINK("https://kts-pro.ru/images/tovar/C3574-19.jpg")</f>
        <v>https://kts-pro.ru/images/tovar/C3574-19.jpg</v>
      </c>
      <c r="D1255" s="25" t="s">
        <v>4402</v>
      </c>
      <c r="E1255" s="28" t="s">
        <v>4403</v>
      </c>
      <c r="F1255" s="23" t="s">
        <v>4404</v>
      </c>
      <c r="G1255" s="23" t="s">
        <v>565</v>
      </c>
      <c r="H1255" s="26">
        <v>288</v>
      </c>
      <c r="I1255" s="26">
        <v>24</v>
      </c>
      <c r="J1255" s="28" t="s">
        <v>4405</v>
      </c>
      <c r="K1255" s="29">
        <v>20</v>
      </c>
      <c r="L1255" s="30">
        <v>108.26</v>
      </c>
      <c r="M1255" s="31"/>
      <c r="N1255" s="32">
        <v>2138</v>
      </c>
      <c r="O1255" s="32">
        <v>0</v>
      </c>
    </row>
    <row r="1256" spans="1:15" ht="34.5" customHeight="1">
      <c r="A1256" s="23" t="s">
        <v>4406</v>
      </c>
      <c r="B1256" s="24" t="s">
        <v>22</v>
      </c>
      <c r="C1256" s="25" t="str">
        <f>HYPERLINK("https://kts-pro.ru/images/tovar/C3574-06.jpg")</f>
        <v>https://kts-pro.ru/images/tovar/C3574-06.jpg</v>
      </c>
      <c r="D1256" s="25" t="s">
        <v>4407</v>
      </c>
      <c r="E1256" s="28" t="s">
        <v>4408</v>
      </c>
      <c r="F1256" s="23" t="s">
        <v>4409</v>
      </c>
      <c r="G1256" s="23" t="s">
        <v>565</v>
      </c>
      <c r="H1256" s="26">
        <v>288</v>
      </c>
      <c r="I1256" s="26">
        <v>24</v>
      </c>
      <c r="J1256" s="28" t="s">
        <v>4405</v>
      </c>
      <c r="K1256" s="29">
        <v>20</v>
      </c>
      <c r="L1256" s="30">
        <v>108.26</v>
      </c>
      <c r="M1256" s="31"/>
      <c r="N1256" s="32">
        <v>1163</v>
      </c>
      <c r="O1256" s="32">
        <v>0</v>
      </c>
    </row>
    <row r="1257" spans="1:15" ht="34.5" customHeight="1">
      <c r="A1257" s="23" t="s">
        <v>4410</v>
      </c>
      <c r="B1257" s="24" t="s">
        <v>22</v>
      </c>
      <c r="C1257" s="25" t="str">
        <f>HYPERLINK("https://kts-pro.ru/images/tovar/C3574-18.jpg")</f>
        <v>https://kts-pro.ru/images/tovar/C3574-18.jpg</v>
      </c>
      <c r="D1257" s="25" t="s">
        <v>4411</v>
      </c>
      <c r="E1257" s="28" t="s">
        <v>4412</v>
      </c>
      <c r="F1257" s="23" t="s">
        <v>4413</v>
      </c>
      <c r="G1257" s="23" t="s">
        <v>565</v>
      </c>
      <c r="H1257" s="26">
        <v>288</v>
      </c>
      <c r="I1257" s="26">
        <v>24</v>
      </c>
      <c r="J1257" s="28" t="s">
        <v>4405</v>
      </c>
      <c r="K1257" s="29">
        <v>20</v>
      </c>
      <c r="L1257" s="30">
        <v>108.26</v>
      </c>
      <c r="M1257" s="31"/>
      <c r="N1257" s="32">
        <v>2059</v>
      </c>
      <c r="O1257" s="32">
        <v>0</v>
      </c>
    </row>
    <row r="1258" spans="1:15" ht="34.5" customHeight="1">
      <c r="A1258" s="23" t="s">
        <v>4414</v>
      </c>
      <c r="B1258" s="24" t="s">
        <v>22</v>
      </c>
      <c r="C1258" s="25" t="str">
        <f>HYPERLINK("https://kts-pro.ru/images/tovar/C3574-10.jpg")</f>
        <v>https://kts-pro.ru/images/tovar/C3574-10.jpg</v>
      </c>
      <c r="D1258" s="25" t="s">
        <v>4415</v>
      </c>
      <c r="E1258" s="28" t="s">
        <v>4416</v>
      </c>
      <c r="F1258" s="23" t="s">
        <v>4417</v>
      </c>
      <c r="G1258" s="23" t="s">
        <v>565</v>
      </c>
      <c r="H1258" s="26">
        <v>200</v>
      </c>
      <c r="I1258" s="26">
        <v>20</v>
      </c>
      <c r="J1258" s="28" t="s">
        <v>4418</v>
      </c>
      <c r="K1258" s="29">
        <v>20</v>
      </c>
      <c r="L1258" s="30">
        <v>108.26</v>
      </c>
      <c r="M1258" s="31"/>
      <c r="N1258" s="32">
        <v>2093</v>
      </c>
      <c r="O1258" s="32">
        <v>10</v>
      </c>
    </row>
    <row r="1259" spans="1:15" ht="34.5" customHeight="1">
      <c r="A1259" s="23" t="s">
        <v>4419</v>
      </c>
      <c r="B1259" s="24" t="s">
        <v>22</v>
      </c>
      <c r="C1259" s="25" t="str">
        <f>HYPERLINK("https://kts-pro.ru/images/tovar/C3574-09.jpg")</f>
        <v>https://kts-pro.ru/images/tovar/C3574-09.jpg</v>
      </c>
      <c r="D1259" s="25" t="s">
        <v>4420</v>
      </c>
      <c r="E1259" s="28" t="s">
        <v>4421</v>
      </c>
      <c r="F1259" s="23" t="s">
        <v>4422</v>
      </c>
      <c r="G1259" s="23" t="s">
        <v>565</v>
      </c>
      <c r="H1259" s="26">
        <v>200</v>
      </c>
      <c r="I1259" s="26">
        <v>20</v>
      </c>
      <c r="J1259" s="28" t="s">
        <v>4423</v>
      </c>
      <c r="K1259" s="29">
        <v>20</v>
      </c>
      <c r="L1259" s="30">
        <v>108.26</v>
      </c>
      <c r="M1259" s="31"/>
      <c r="N1259" s="32">
        <v>2096</v>
      </c>
      <c r="O1259" s="32">
        <v>10</v>
      </c>
    </row>
    <row r="1260" spans="1:15" ht="34.5" customHeight="1">
      <c r="A1260" s="23" t="s">
        <v>4424</v>
      </c>
      <c r="B1260" s="24" t="s">
        <v>22</v>
      </c>
      <c r="C1260" s="25" t="str">
        <f>HYPERLINK("https://kts-pro.ru/images/tovar/C3574-16.jpg")</f>
        <v>https://kts-pro.ru/images/tovar/C3574-16.jpg</v>
      </c>
      <c r="D1260" s="25" t="s">
        <v>4425</v>
      </c>
      <c r="E1260" s="28" t="s">
        <v>4426</v>
      </c>
      <c r="F1260" s="23" t="s">
        <v>4427</v>
      </c>
      <c r="G1260" s="23" t="s">
        <v>565</v>
      </c>
      <c r="H1260" s="26">
        <v>288</v>
      </c>
      <c r="I1260" s="26">
        <v>24</v>
      </c>
      <c r="J1260" s="28" t="s">
        <v>4405</v>
      </c>
      <c r="K1260" s="29">
        <v>20</v>
      </c>
      <c r="L1260" s="30">
        <v>108.26</v>
      </c>
      <c r="M1260" s="31"/>
      <c r="N1260" s="32">
        <v>2429</v>
      </c>
      <c r="O1260" s="32">
        <v>0</v>
      </c>
    </row>
    <row r="1261" spans="1:15" ht="34.5" customHeight="1">
      <c r="A1261" s="23" t="s">
        <v>4428</v>
      </c>
      <c r="B1261" s="24" t="s">
        <v>22</v>
      </c>
      <c r="C1261" s="25" t="str">
        <f>HYPERLINK("https://kts-pro.ru/images/tovar/C3574-20.jpg")</f>
        <v>https://kts-pro.ru/images/tovar/C3574-20.jpg</v>
      </c>
      <c r="D1261" s="25" t="s">
        <v>4429</v>
      </c>
      <c r="E1261" s="28" t="s">
        <v>4430</v>
      </c>
      <c r="F1261" s="23" t="s">
        <v>4431</v>
      </c>
      <c r="G1261" s="23" t="s">
        <v>565</v>
      </c>
      <c r="H1261" s="26">
        <v>288</v>
      </c>
      <c r="I1261" s="26">
        <v>24</v>
      </c>
      <c r="J1261" s="28" t="s">
        <v>4432</v>
      </c>
      <c r="K1261" s="29">
        <v>20</v>
      </c>
      <c r="L1261" s="30">
        <v>108.26</v>
      </c>
      <c r="M1261" s="31"/>
      <c r="N1261" s="32">
        <v>2381</v>
      </c>
      <c r="O1261" s="32">
        <v>12</v>
      </c>
    </row>
    <row r="1262" spans="1:15" ht="34.5" customHeight="1">
      <c r="A1262" s="23" t="s">
        <v>4433</v>
      </c>
      <c r="B1262" s="24" t="s">
        <v>22</v>
      </c>
      <c r="C1262" s="25" t="str">
        <f>HYPERLINK("https://kts-pro.ru/images/tovar/C3574-21.jpg")</f>
        <v>https://kts-pro.ru/images/tovar/C3574-21.jpg</v>
      </c>
      <c r="D1262" s="25" t="s">
        <v>4434</v>
      </c>
      <c r="E1262" s="28" t="s">
        <v>4435</v>
      </c>
      <c r="F1262" s="23" t="s">
        <v>4436</v>
      </c>
      <c r="G1262" s="23" t="s">
        <v>565</v>
      </c>
      <c r="H1262" s="26">
        <v>288</v>
      </c>
      <c r="I1262" s="26">
        <v>24</v>
      </c>
      <c r="J1262" s="28" t="s">
        <v>4432</v>
      </c>
      <c r="K1262" s="29">
        <v>20</v>
      </c>
      <c r="L1262" s="30">
        <v>108.26</v>
      </c>
      <c r="M1262" s="31"/>
      <c r="N1262" s="32">
        <v>2352</v>
      </c>
      <c r="O1262" s="32">
        <v>12</v>
      </c>
    </row>
    <row r="1263" spans="1:15" ht="34.5" customHeight="1">
      <c r="A1263" s="23" t="s">
        <v>4437</v>
      </c>
      <c r="B1263" s="24" t="s">
        <v>22</v>
      </c>
      <c r="C1263" s="25" t="str">
        <f>HYPERLINK("https://kts-pro.ru/images/tovar/C3574-15.jpg")</f>
        <v>https://kts-pro.ru/images/tovar/C3574-15.jpg</v>
      </c>
      <c r="D1263" s="25" t="s">
        <v>4438</v>
      </c>
      <c r="E1263" s="28" t="s">
        <v>4439</v>
      </c>
      <c r="F1263" s="23" t="s">
        <v>4440</v>
      </c>
      <c r="G1263" s="23" t="s">
        <v>565</v>
      </c>
      <c r="H1263" s="26">
        <v>288</v>
      </c>
      <c r="I1263" s="26">
        <v>24</v>
      </c>
      <c r="J1263" s="28" t="s">
        <v>4405</v>
      </c>
      <c r="K1263" s="29">
        <v>20</v>
      </c>
      <c r="L1263" s="30">
        <v>108.26</v>
      </c>
      <c r="M1263" s="31"/>
      <c r="N1263" s="32">
        <v>2644</v>
      </c>
      <c r="O1263" s="32">
        <v>0</v>
      </c>
    </row>
    <row r="1264" spans="1:15" ht="34.5" customHeight="1">
      <c r="A1264" s="23" t="s">
        <v>4441</v>
      </c>
      <c r="B1264" s="24" t="s">
        <v>22</v>
      </c>
      <c r="C1264" s="25" t="str">
        <f>HYPERLINK("https://kts-pro.ru/images/tovar/C3574-11.jpg")</f>
        <v>https://kts-pro.ru/images/tovar/C3574-11.jpg</v>
      </c>
      <c r="D1264" s="25" t="s">
        <v>4442</v>
      </c>
      <c r="E1264" s="28" t="s">
        <v>4443</v>
      </c>
      <c r="F1264" s="23" t="s">
        <v>4444</v>
      </c>
      <c r="G1264" s="23" t="s">
        <v>565</v>
      </c>
      <c r="H1264" s="26">
        <v>288</v>
      </c>
      <c r="I1264" s="26">
        <v>24</v>
      </c>
      <c r="J1264" s="28" t="s">
        <v>4405</v>
      </c>
      <c r="K1264" s="29">
        <v>20</v>
      </c>
      <c r="L1264" s="30">
        <v>108.26</v>
      </c>
      <c r="M1264" s="31"/>
      <c r="N1264" s="32">
        <v>2232</v>
      </c>
      <c r="O1264" s="32">
        <v>0</v>
      </c>
    </row>
    <row r="1265" spans="1:15" ht="34.5" customHeight="1">
      <c r="A1265" s="23" t="s">
        <v>4445</v>
      </c>
      <c r="B1265" s="24" t="s">
        <v>22</v>
      </c>
      <c r="C1265" s="25" t="str">
        <f>HYPERLINK("https://kts-pro.ru/images/tovar/C3574-13.jpg")</f>
        <v>https://kts-pro.ru/images/tovar/C3574-13.jpg</v>
      </c>
      <c r="D1265" s="25" t="s">
        <v>4446</v>
      </c>
      <c r="E1265" s="28" t="s">
        <v>4447</v>
      </c>
      <c r="F1265" s="23" t="s">
        <v>4448</v>
      </c>
      <c r="G1265" s="23" t="s">
        <v>565</v>
      </c>
      <c r="H1265" s="26">
        <v>288</v>
      </c>
      <c r="I1265" s="26">
        <v>24</v>
      </c>
      <c r="J1265" s="28" t="s">
        <v>4405</v>
      </c>
      <c r="K1265" s="29">
        <v>20</v>
      </c>
      <c r="L1265" s="30">
        <v>108.26</v>
      </c>
      <c r="M1265" s="31"/>
      <c r="N1265" s="32">
        <v>2469</v>
      </c>
      <c r="O1265" s="32">
        <v>0</v>
      </c>
    </row>
    <row r="1266" spans="1:15" ht="34.5" customHeight="1">
      <c r="A1266" s="23" t="s">
        <v>4449</v>
      </c>
      <c r="B1266" s="24" t="s">
        <v>22</v>
      </c>
      <c r="C1266" s="25" t="str">
        <f>HYPERLINK("https://kts-pro.ru/images/tovar/C3574-17.jpg")</f>
        <v>https://kts-pro.ru/images/tovar/C3574-17.jpg</v>
      </c>
      <c r="D1266" s="25" t="s">
        <v>4450</v>
      </c>
      <c r="E1266" s="28" t="s">
        <v>4451</v>
      </c>
      <c r="F1266" s="23" t="s">
        <v>4452</v>
      </c>
      <c r="G1266" s="23" t="s">
        <v>565</v>
      </c>
      <c r="H1266" s="26">
        <v>288</v>
      </c>
      <c r="I1266" s="26">
        <v>24</v>
      </c>
      <c r="J1266" s="28" t="s">
        <v>4405</v>
      </c>
      <c r="K1266" s="29">
        <v>20</v>
      </c>
      <c r="L1266" s="30">
        <v>108.26</v>
      </c>
      <c r="M1266" s="31"/>
      <c r="N1266" s="32">
        <v>2469</v>
      </c>
      <c r="O1266" s="32">
        <v>0</v>
      </c>
    </row>
    <row r="1267" spans="1:15" ht="34.5" customHeight="1">
      <c r="A1267" s="23" t="s">
        <v>4453</v>
      </c>
      <c r="B1267" s="24" t="s">
        <v>22</v>
      </c>
      <c r="C1267" s="25" t="str">
        <f>HYPERLINK("https://kts-pro.ru/images/tovar/C3574-04.jpg")</f>
        <v>https://kts-pro.ru/images/tovar/C3574-04.jpg</v>
      </c>
      <c r="D1267" s="25" t="s">
        <v>4454</v>
      </c>
      <c r="E1267" s="28" t="s">
        <v>4455</v>
      </c>
      <c r="F1267" s="23" t="s">
        <v>4456</v>
      </c>
      <c r="G1267" s="23" t="s">
        <v>565</v>
      </c>
      <c r="H1267" s="26">
        <v>288</v>
      </c>
      <c r="I1267" s="26">
        <v>24</v>
      </c>
      <c r="J1267" s="28" t="s">
        <v>4405</v>
      </c>
      <c r="K1267" s="29">
        <v>20</v>
      </c>
      <c r="L1267" s="30">
        <v>108.26</v>
      </c>
      <c r="M1267" s="31"/>
      <c r="N1267" s="32">
        <v>1109</v>
      </c>
      <c r="O1267" s="32">
        <v>0</v>
      </c>
    </row>
    <row r="1268" spans="1:15" ht="34.5" customHeight="1" thickBot="1">
      <c r="A1268" s="23" t="s">
        <v>4457</v>
      </c>
      <c r="B1268" s="24" t="s">
        <v>22</v>
      </c>
      <c r="C1268" s="25" t="str">
        <f>HYPERLINK("https://kts-pro.ru/images/tovar/C3574-12.jpg")</f>
        <v>https://kts-pro.ru/images/tovar/C3574-12.jpg</v>
      </c>
      <c r="D1268" s="25" t="s">
        <v>4458</v>
      </c>
      <c r="E1268" s="28" t="s">
        <v>4459</v>
      </c>
      <c r="F1268" s="23" t="s">
        <v>4460</v>
      </c>
      <c r="G1268" s="23" t="s">
        <v>565</v>
      </c>
      <c r="H1268" s="26">
        <v>288</v>
      </c>
      <c r="I1268" s="26">
        <v>24</v>
      </c>
      <c r="J1268" s="28" t="s">
        <v>4405</v>
      </c>
      <c r="K1268" s="29">
        <v>20</v>
      </c>
      <c r="L1268" s="30">
        <v>108.26</v>
      </c>
      <c r="M1268" s="31"/>
      <c r="N1268" s="32">
        <v>2447</v>
      </c>
      <c r="O1268" s="32">
        <v>0</v>
      </c>
    </row>
    <row r="1269" spans="1:13" ht="34.5" customHeight="1">
      <c r="A1269" s="18"/>
      <c r="B1269" s="19"/>
      <c r="C1269" s="20"/>
      <c r="D1269" s="20" t="s">
        <v>4461</v>
      </c>
      <c r="E1269" s="46" t="s">
        <v>4462</v>
      </c>
      <c r="F1269" s="22"/>
      <c r="G1269" s="22"/>
      <c r="H1269" s="22"/>
      <c r="I1269" s="22"/>
      <c r="J1269" s="21"/>
      <c r="K1269" s="22"/>
      <c r="L1269" s="22"/>
      <c r="M1269" s="22"/>
    </row>
    <row r="1270" spans="1:15" ht="34.5" customHeight="1">
      <c r="A1270" s="23" t="s">
        <v>4464</v>
      </c>
      <c r="B1270" s="24" t="s">
        <v>22</v>
      </c>
      <c r="C1270" s="25" t="str">
        <f>HYPERLINK("https://kts-pro.ru/images/tovar/C3751-02.jpg")</f>
        <v>https://kts-pro.ru/images/tovar/C3751-02.jpg</v>
      </c>
      <c r="D1270" s="25" t="s">
        <v>4465</v>
      </c>
      <c r="E1270" s="28" t="s">
        <v>4466</v>
      </c>
      <c r="F1270" s="23" t="s">
        <v>4467</v>
      </c>
      <c r="G1270" s="23" t="s">
        <v>565</v>
      </c>
      <c r="H1270" s="26">
        <v>288</v>
      </c>
      <c r="I1270" s="26">
        <v>24</v>
      </c>
      <c r="J1270" s="28" t="s">
        <v>4463</v>
      </c>
      <c r="K1270" s="29">
        <v>20</v>
      </c>
      <c r="L1270" s="30">
        <v>87.57</v>
      </c>
      <c r="M1270" s="31"/>
      <c r="N1270" s="32">
        <v>219</v>
      </c>
      <c r="O1270" s="32">
        <v>0</v>
      </c>
    </row>
    <row r="1271" spans="1:15" ht="34.5" customHeight="1" thickBot="1">
      <c r="A1271" s="23" t="s">
        <v>4468</v>
      </c>
      <c r="B1271" s="24" t="s">
        <v>22</v>
      </c>
      <c r="C1271" s="25" t="str">
        <f>HYPERLINK("https://kts-pro.ru/images/tovar/C3751-03.jpg")</f>
        <v>https://kts-pro.ru/images/tovar/C3751-03.jpg</v>
      </c>
      <c r="D1271" s="25" t="s">
        <v>4469</v>
      </c>
      <c r="E1271" s="28" t="s">
        <v>4470</v>
      </c>
      <c r="F1271" s="23" t="s">
        <v>4471</v>
      </c>
      <c r="G1271" s="23" t="s">
        <v>565</v>
      </c>
      <c r="H1271" s="26">
        <v>288</v>
      </c>
      <c r="I1271" s="26">
        <v>24</v>
      </c>
      <c r="J1271" s="28" t="s">
        <v>4463</v>
      </c>
      <c r="K1271" s="29">
        <v>20</v>
      </c>
      <c r="L1271" s="30">
        <v>87.57</v>
      </c>
      <c r="M1271" s="31"/>
      <c r="N1271" s="32">
        <v>920</v>
      </c>
      <c r="O1271" s="32">
        <v>0</v>
      </c>
    </row>
    <row r="1272" spans="1:13" ht="34.5" customHeight="1">
      <c r="A1272" s="18"/>
      <c r="B1272" s="19"/>
      <c r="C1272" s="20"/>
      <c r="D1272" s="20" t="s">
        <v>4472</v>
      </c>
      <c r="E1272" s="46" t="s">
        <v>4473</v>
      </c>
      <c r="F1272" s="22"/>
      <c r="G1272" s="22"/>
      <c r="H1272" s="22"/>
      <c r="I1272" s="22"/>
      <c r="J1272" s="21"/>
      <c r="K1272" s="22"/>
      <c r="L1272" s="22"/>
      <c r="M1272" s="22"/>
    </row>
    <row r="1273" spans="1:15" ht="34.5" customHeight="1">
      <c r="A1273" s="23" t="s">
        <v>4475</v>
      </c>
      <c r="B1273" s="24" t="s">
        <v>22</v>
      </c>
      <c r="C1273" s="25" t="str">
        <f>HYPERLINK("https://kts-pro.ru/images/tovar/C3747-06.jpg")</f>
        <v>https://kts-pro.ru/images/tovar/C3747-06.jpg</v>
      </c>
      <c r="D1273" s="25" t="s">
        <v>4476</v>
      </c>
      <c r="E1273" s="28" t="s">
        <v>4477</v>
      </c>
      <c r="F1273" s="23" t="s">
        <v>4478</v>
      </c>
      <c r="G1273" s="23" t="s">
        <v>565</v>
      </c>
      <c r="H1273" s="26">
        <v>200</v>
      </c>
      <c r="I1273" s="26">
        <v>20</v>
      </c>
      <c r="J1273" s="28" t="s">
        <v>4474</v>
      </c>
      <c r="K1273" s="29">
        <v>20</v>
      </c>
      <c r="L1273" s="30">
        <v>69.47</v>
      </c>
      <c r="M1273" s="31"/>
      <c r="N1273" s="32">
        <v>127</v>
      </c>
      <c r="O1273" s="32">
        <v>0</v>
      </c>
    </row>
    <row r="1274" spans="1:15" ht="34.5" customHeight="1" thickBot="1">
      <c r="A1274" s="23" t="s">
        <v>4479</v>
      </c>
      <c r="B1274" s="24" t="s">
        <v>22</v>
      </c>
      <c r="C1274" s="25" t="str">
        <f>HYPERLINK("https://kts-pro.ru/images/tovar/C3747-03.jpg")</f>
        <v>https://kts-pro.ru/images/tovar/C3747-03.jpg</v>
      </c>
      <c r="D1274" s="25" t="s">
        <v>4480</v>
      </c>
      <c r="E1274" s="28" t="s">
        <v>4481</v>
      </c>
      <c r="F1274" s="23" t="s">
        <v>4482</v>
      </c>
      <c r="G1274" s="23" t="s">
        <v>565</v>
      </c>
      <c r="H1274" s="26">
        <v>200</v>
      </c>
      <c r="I1274" s="26">
        <v>20</v>
      </c>
      <c r="J1274" s="28" t="s">
        <v>4474</v>
      </c>
      <c r="K1274" s="29">
        <v>20</v>
      </c>
      <c r="L1274" s="30">
        <v>69.47</v>
      </c>
      <c r="M1274" s="31"/>
      <c r="N1274" s="32">
        <v>168</v>
      </c>
      <c r="O1274" s="32">
        <v>0</v>
      </c>
    </row>
    <row r="1275" spans="1:13" ht="34.5" customHeight="1">
      <c r="A1275" s="18"/>
      <c r="B1275" s="19"/>
      <c r="C1275" s="20"/>
      <c r="D1275" s="20" t="s">
        <v>4483</v>
      </c>
      <c r="E1275" s="46" t="s">
        <v>4484</v>
      </c>
      <c r="F1275" s="22"/>
      <c r="G1275" s="22"/>
      <c r="H1275" s="22"/>
      <c r="I1275" s="22"/>
      <c r="J1275" s="21"/>
      <c r="K1275" s="22"/>
      <c r="L1275" s="22"/>
      <c r="M1275" s="22"/>
    </row>
    <row r="1276" spans="1:15" ht="34.5" customHeight="1" thickBot="1">
      <c r="A1276" s="23" t="s">
        <v>4485</v>
      </c>
      <c r="B1276" s="24" t="s">
        <v>22</v>
      </c>
      <c r="C1276" s="25" t="str">
        <f>HYPERLINK("https://kts-pro.ru/images/tovar/C3748-01.jpg")</f>
        <v>https://kts-pro.ru/images/tovar/C3748-01.jpg</v>
      </c>
      <c r="D1276" s="25" t="s">
        <v>4486</v>
      </c>
      <c r="E1276" s="28" t="s">
        <v>4487</v>
      </c>
      <c r="F1276" s="23" t="s">
        <v>4488</v>
      </c>
      <c r="G1276" s="23" t="s">
        <v>565</v>
      </c>
      <c r="H1276" s="26">
        <v>240</v>
      </c>
      <c r="I1276" s="26">
        <v>20</v>
      </c>
      <c r="J1276" s="28" t="s">
        <v>4489</v>
      </c>
      <c r="K1276" s="29">
        <v>20</v>
      </c>
      <c r="L1276" s="30">
        <v>216.72</v>
      </c>
      <c r="M1276" s="31"/>
      <c r="N1276" s="32">
        <v>2125</v>
      </c>
      <c r="O1276" s="32">
        <v>50</v>
      </c>
    </row>
    <row r="1277" spans="1:13" ht="34.5" customHeight="1">
      <c r="A1277" s="18"/>
      <c r="B1277" s="19"/>
      <c r="C1277" s="20"/>
      <c r="D1277" s="20" t="s">
        <v>4490</v>
      </c>
      <c r="E1277" s="46" t="s">
        <v>4491</v>
      </c>
      <c r="F1277" s="22"/>
      <c r="G1277" s="22"/>
      <c r="H1277" s="22"/>
      <c r="I1277" s="22"/>
      <c r="J1277" s="21"/>
      <c r="K1277" s="22"/>
      <c r="L1277" s="22"/>
      <c r="M1277" s="22"/>
    </row>
    <row r="1278" spans="1:15" ht="34.5" customHeight="1">
      <c r="A1278" s="23" t="s">
        <v>4492</v>
      </c>
      <c r="B1278" s="24" t="s">
        <v>22</v>
      </c>
      <c r="C1278" s="25" t="str">
        <f>HYPERLINK("https://kts-pro.ru/images/tovar/C3749-08.jpg")</f>
        <v>https://kts-pro.ru/images/tovar/C3749-08.jpg</v>
      </c>
      <c r="D1278" s="25" t="s">
        <v>4493</v>
      </c>
      <c r="E1278" s="28" t="s">
        <v>4494</v>
      </c>
      <c r="F1278" s="23" t="s">
        <v>4495</v>
      </c>
      <c r="G1278" s="23" t="s">
        <v>565</v>
      </c>
      <c r="H1278" s="26">
        <v>300</v>
      </c>
      <c r="I1278" s="26">
        <v>20</v>
      </c>
      <c r="J1278" s="28" t="s">
        <v>4496</v>
      </c>
      <c r="K1278" s="29">
        <v>20</v>
      </c>
      <c r="L1278" s="30">
        <v>89.06</v>
      </c>
      <c r="M1278" s="31"/>
      <c r="N1278" s="32">
        <v>1818</v>
      </c>
      <c r="O1278" s="32">
        <v>0</v>
      </c>
    </row>
    <row r="1279" spans="1:15" ht="34.5" customHeight="1">
      <c r="A1279" s="23" t="s">
        <v>4497</v>
      </c>
      <c r="B1279" s="24" t="s">
        <v>22</v>
      </c>
      <c r="C1279" s="25" t="str">
        <f>HYPERLINK("https://kts-pro.ru/images/tovar/C3749-06.jpg")</f>
        <v>https://kts-pro.ru/images/tovar/C3749-06.jpg</v>
      </c>
      <c r="D1279" s="25" t="s">
        <v>4498</v>
      </c>
      <c r="E1279" s="28" t="s">
        <v>4499</v>
      </c>
      <c r="F1279" s="23" t="s">
        <v>4500</v>
      </c>
      <c r="G1279" s="23" t="s">
        <v>565</v>
      </c>
      <c r="H1279" s="26">
        <v>300</v>
      </c>
      <c r="I1279" s="26">
        <v>20</v>
      </c>
      <c r="J1279" s="28" t="s">
        <v>4496</v>
      </c>
      <c r="K1279" s="29">
        <v>20</v>
      </c>
      <c r="L1279" s="30">
        <v>89.06</v>
      </c>
      <c r="M1279" s="31"/>
      <c r="N1279" s="32">
        <v>2136</v>
      </c>
      <c r="O1279" s="32">
        <v>0</v>
      </c>
    </row>
    <row r="1280" spans="1:15" ht="34.5" customHeight="1">
      <c r="A1280" s="23" t="s">
        <v>4501</v>
      </c>
      <c r="B1280" s="24" t="s">
        <v>22</v>
      </c>
      <c r="C1280" s="25" t="str">
        <f>HYPERLINK("https://kts-pro.ru/images/tovar/C3749-07.jpg")</f>
        <v>https://kts-pro.ru/images/tovar/C3749-07.jpg</v>
      </c>
      <c r="D1280" s="25" t="s">
        <v>4502</v>
      </c>
      <c r="E1280" s="28" t="s">
        <v>4503</v>
      </c>
      <c r="F1280" s="23" t="s">
        <v>4504</v>
      </c>
      <c r="G1280" s="23" t="s">
        <v>565</v>
      </c>
      <c r="H1280" s="26">
        <v>300</v>
      </c>
      <c r="I1280" s="26">
        <v>20</v>
      </c>
      <c r="J1280" s="28" t="s">
        <v>4496</v>
      </c>
      <c r="K1280" s="29">
        <v>20</v>
      </c>
      <c r="L1280" s="30">
        <v>89.06</v>
      </c>
      <c r="M1280" s="31"/>
      <c r="N1280" s="32">
        <v>2059</v>
      </c>
      <c r="O1280" s="32">
        <v>0</v>
      </c>
    </row>
    <row r="1281" spans="1:15" ht="34.5" customHeight="1">
      <c r="A1281" s="23" t="s">
        <v>4505</v>
      </c>
      <c r="B1281" s="24" t="s">
        <v>22</v>
      </c>
      <c r="C1281" s="25" t="str">
        <f>HYPERLINK("https://kts-pro.ru/images/tovar/C3749-10.jpg")</f>
        <v>https://kts-pro.ru/images/tovar/C3749-10.jpg</v>
      </c>
      <c r="D1281" s="25" t="s">
        <v>4506</v>
      </c>
      <c r="E1281" s="28" t="s">
        <v>4507</v>
      </c>
      <c r="F1281" s="23" t="s">
        <v>4508</v>
      </c>
      <c r="G1281" s="23" t="s">
        <v>565</v>
      </c>
      <c r="H1281" s="26">
        <v>300</v>
      </c>
      <c r="I1281" s="26">
        <v>20</v>
      </c>
      <c r="J1281" s="28" t="s">
        <v>4496</v>
      </c>
      <c r="K1281" s="29">
        <v>20</v>
      </c>
      <c r="L1281" s="30">
        <v>89.06</v>
      </c>
      <c r="M1281" s="31"/>
      <c r="N1281" s="32">
        <v>1943</v>
      </c>
      <c r="O1281" s="32">
        <v>0</v>
      </c>
    </row>
    <row r="1282" spans="1:15" ht="34.5" customHeight="1">
      <c r="A1282" s="23" t="s">
        <v>4509</v>
      </c>
      <c r="B1282" s="24" t="s">
        <v>22</v>
      </c>
      <c r="C1282" s="25" t="str">
        <f>HYPERLINK("https://kts-pro.ru/images/tovar/C3749-11.jpg")</f>
        <v>https://kts-pro.ru/images/tovar/C3749-11.jpg</v>
      </c>
      <c r="D1282" s="25" t="s">
        <v>4510</v>
      </c>
      <c r="E1282" s="28" t="s">
        <v>4511</v>
      </c>
      <c r="F1282" s="23" t="s">
        <v>4512</v>
      </c>
      <c r="G1282" s="23" t="s">
        <v>565</v>
      </c>
      <c r="H1282" s="26">
        <v>300</v>
      </c>
      <c r="I1282" s="26">
        <v>20</v>
      </c>
      <c r="J1282" s="28" t="s">
        <v>4496</v>
      </c>
      <c r="K1282" s="29">
        <v>20</v>
      </c>
      <c r="L1282" s="30">
        <v>89.06</v>
      </c>
      <c r="M1282" s="31"/>
      <c r="N1282" s="32">
        <v>2000</v>
      </c>
      <c r="O1282" s="32">
        <v>0</v>
      </c>
    </row>
    <row r="1283" spans="1:15" ht="34.5" customHeight="1">
      <c r="A1283" s="23" t="s">
        <v>4513</v>
      </c>
      <c r="B1283" s="24" t="s">
        <v>22</v>
      </c>
      <c r="C1283" s="25" t="str">
        <f>HYPERLINK("https://kts-pro.ru/images/tovar/C3749-09.jpg")</f>
        <v>https://kts-pro.ru/images/tovar/C3749-09.jpg</v>
      </c>
      <c r="D1283" s="25" t="s">
        <v>4514</v>
      </c>
      <c r="E1283" s="28" t="s">
        <v>4515</v>
      </c>
      <c r="F1283" s="23" t="s">
        <v>4516</v>
      </c>
      <c r="G1283" s="23" t="s">
        <v>565</v>
      </c>
      <c r="H1283" s="26">
        <v>300</v>
      </c>
      <c r="I1283" s="26">
        <v>20</v>
      </c>
      <c r="J1283" s="28" t="s">
        <v>4496</v>
      </c>
      <c r="K1283" s="29">
        <v>20</v>
      </c>
      <c r="L1283" s="30">
        <v>89.06</v>
      </c>
      <c r="M1283" s="31"/>
      <c r="N1283" s="32">
        <v>1770</v>
      </c>
      <c r="O1283" s="32">
        <v>0</v>
      </c>
    </row>
    <row r="1284" spans="1:15" ht="34.5" customHeight="1" thickBot="1">
      <c r="A1284" s="23" t="s">
        <v>4517</v>
      </c>
      <c r="B1284" s="24" t="s">
        <v>22</v>
      </c>
      <c r="C1284" s="25" t="str">
        <f>HYPERLINK("https://kts-pro.ru/images/tovar/C3749-12.jpg")</f>
        <v>https://kts-pro.ru/images/tovar/C3749-12.jpg</v>
      </c>
      <c r="D1284" s="25" t="s">
        <v>4518</v>
      </c>
      <c r="E1284" s="28" t="s">
        <v>4519</v>
      </c>
      <c r="F1284" s="23" t="s">
        <v>4520</v>
      </c>
      <c r="G1284" s="23" t="s">
        <v>565</v>
      </c>
      <c r="H1284" s="26">
        <v>300</v>
      </c>
      <c r="I1284" s="26">
        <v>20</v>
      </c>
      <c r="J1284" s="28" t="s">
        <v>4496</v>
      </c>
      <c r="K1284" s="29">
        <v>20</v>
      </c>
      <c r="L1284" s="30">
        <v>89.06</v>
      </c>
      <c r="M1284" s="31"/>
      <c r="N1284" s="32">
        <v>2124</v>
      </c>
      <c r="O1284" s="32">
        <v>0</v>
      </c>
    </row>
    <row r="1285" spans="1:13" ht="34.5" customHeight="1">
      <c r="A1285" s="18"/>
      <c r="B1285" s="19"/>
      <c r="C1285" s="20"/>
      <c r="D1285" s="20" t="s">
        <v>4521</v>
      </c>
      <c r="E1285" s="46" t="s">
        <v>4522</v>
      </c>
      <c r="F1285" s="22"/>
      <c r="G1285" s="22"/>
      <c r="H1285" s="22"/>
      <c r="I1285" s="22"/>
      <c r="J1285" s="21"/>
      <c r="K1285" s="22"/>
      <c r="L1285" s="22"/>
      <c r="M1285" s="22"/>
    </row>
    <row r="1286" spans="1:15" ht="34.5" customHeight="1">
      <c r="A1286" s="23" t="s">
        <v>4524</v>
      </c>
      <c r="B1286" s="24" t="s">
        <v>22</v>
      </c>
      <c r="C1286" s="25" t="str">
        <f>HYPERLINK("https://kts-pro.ru/images/tovar/C3765-02.jpg")</f>
        <v>https://kts-pro.ru/images/tovar/C3765-02.jpg</v>
      </c>
      <c r="D1286" s="25" t="s">
        <v>4525</v>
      </c>
      <c r="E1286" s="28" t="s">
        <v>4526</v>
      </c>
      <c r="F1286" s="23" t="s">
        <v>4527</v>
      </c>
      <c r="G1286" s="23" t="s">
        <v>565</v>
      </c>
      <c r="H1286" s="26">
        <v>200</v>
      </c>
      <c r="I1286" s="26">
        <v>20</v>
      </c>
      <c r="J1286" s="28" t="s">
        <v>4523</v>
      </c>
      <c r="K1286" s="29">
        <v>20</v>
      </c>
      <c r="L1286" s="30">
        <v>87.17</v>
      </c>
      <c r="M1286" s="31"/>
      <c r="N1286" s="32">
        <v>725</v>
      </c>
      <c r="O1286" s="32">
        <v>0</v>
      </c>
    </row>
    <row r="1287" spans="1:15" ht="34.5" customHeight="1" thickBot="1">
      <c r="A1287" s="23" t="s">
        <v>4528</v>
      </c>
      <c r="B1287" s="24" t="s">
        <v>22</v>
      </c>
      <c r="C1287" s="25" t="str">
        <f>HYPERLINK("https://kts-pro.ru/images/tovar/C3765-04.jpg")</f>
        <v>https://kts-pro.ru/images/tovar/C3765-04.jpg</v>
      </c>
      <c r="D1287" s="25" t="s">
        <v>4529</v>
      </c>
      <c r="E1287" s="28" t="s">
        <v>4530</v>
      </c>
      <c r="F1287" s="23" t="s">
        <v>4531</v>
      </c>
      <c r="G1287" s="23" t="s">
        <v>565</v>
      </c>
      <c r="H1287" s="26">
        <v>200</v>
      </c>
      <c r="I1287" s="26">
        <v>20</v>
      </c>
      <c r="J1287" s="28" t="s">
        <v>4523</v>
      </c>
      <c r="K1287" s="29">
        <v>20</v>
      </c>
      <c r="L1287" s="30">
        <v>87.17</v>
      </c>
      <c r="M1287" s="31"/>
      <c r="N1287" s="32">
        <v>871</v>
      </c>
      <c r="O1287" s="32">
        <v>0</v>
      </c>
    </row>
    <row r="1288" spans="1:13" ht="34.5" customHeight="1">
      <c r="A1288" s="18"/>
      <c r="B1288" s="19"/>
      <c r="C1288" s="20"/>
      <c r="D1288" s="20" t="s">
        <v>4532</v>
      </c>
      <c r="E1288" s="46" t="s">
        <v>4533</v>
      </c>
      <c r="F1288" s="22"/>
      <c r="G1288" s="22"/>
      <c r="H1288" s="22"/>
      <c r="I1288" s="22"/>
      <c r="J1288" s="21"/>
      <c r="K1288" s="22"/>
      <c r="L1288" s="22"/>
      <c r="M1288" s="22"/>
    </row>
    <row r="1289" spans="1:15" ht="34.5" customHeight="1" thickBot="1">
      <c r="A1289" s="23" t="s">
        <v>4534</v>
      </c>
      <c r="B1289" s="24" t="s">
        <v>22</v>
      </c>
      <c r="C1289" s="25" t="str">
        <f>HYPERLINK("https://kts-pro.ru/images/tovar/C3767-01.jpg")</f>
        <v>https://kts-pro.ru/images/tovar/C3767-01.jpg</v>
      </c>
      <c r="D1289" s="25" t="s">
        <v>4535</v>
      </c>
      <c r="E1289" s="28" t="s">
        <v>4536</v>
      </c>
      <c r="F1289" s="23" t="s">
        <v>4537</v>
      </c>
      <c r="G1289" s="23" t="s">
        <v>565</v>
      </c>
      <c r="H1289" s="26">
        <v>200</v>
      </c>
      <c r="I1289" s="26">
        <v>20</v>
      </c>
      <c r="J1289" s="28" t="s">
        <v>4538</v>
      </c>
      <c r="K1289" s="29">
        <v>20</v>
      </c>
      <c r="L1289" s="30">
        <v>76.26</v>
      </c>
      <c r="M1289" s="31"/>
      <c r="N1289" s="32">
        <v>1035</v>
      </c>
      <c r="O1289" s="32">
        <v>0</v>
      </c>
    </row>
    <row r="1290" spans="1:13" ht="34.5" customHeight="1">
      <c r="A1290" s="18"/>
      <c r="B1290" s="19"/>
      <c r="C1290" s="20"/>
      <c r="D1290" s="20" t="s">
        <v>4539</v>
      </c>
      <c r="E1290" s="46" t="s">
        <v>4540</v>
      </c>
      <c r="F1290" s="22"/>
      <c r="G1290" s="22"/>
      <c r="H1290" s="22"/>
      <c r="I1290" s="22"/>
      <c r="J1290" s="21"/>
      <c r="K1290" s="22"/>
      <c r="L1290" s="22"/>
      <c r="M1290" s="22"/>
    </row>
    <row r="1291" spans="1:15" ht="34.5" customHeight="1">
      <c r="A1291" s="23" t="s">
        <v>4541</v>
      </c>
      <c r="B1291" s="24" t="s">
        <v>22</v>
      </c>
      <c r="C1291" s="25" t="str">
        <f>HYPERLINK("https://kts-pro.ru/images/tovar/C3763-01.jpg")</f>
        <v>https://kts-pro.ru/images/tovar/C3763-01.jpg</v>
      </c>
      <c r="D1291" s="25" t="s">
        <v>4542</v>
      </c>
      <c r="E1291" s="28" t="s">
        <v>4543</v>
      </c>
      <c r="F1291" s="23" t="s">
        <v>4544</v>
      </c>
      <c r="G1291" s="23" t="s">
        <v>565</v>
      </c>
      <c r="H1291" s="26">
        <v>200</v>
      </c>
      <c r="I1291" s="26">
        <v>20</v>
      </c>
      <c r="J1291" s="28" t="s">
        <v>4545</v>
      </c>
      <c r="K1291" s="29">
        <v>20</v>
      </c>
      <c r="L1291" s="30">
        <v>101.61</v>
      </c>
      <c r="M1291" s="31"/>
      <c r="N1291" s="32">
        <v>943</v>
      </c>
      <c r="O1291" s="32">
        <v>55</v>
      </c>
    </row>
    <row r="1292" spans="1:15" ht="34.5" customHeight="1">
      <c r="A1292" s="23" t="s">
        <v>4546</v>
      </c>
      <c r="B1292" s="24" t="s">
        <v>22</v>
      </c>
      <c r="C1292" s="25" t="str">
        <f>HYPERLINK("https://kts-pro.ru/images/tovar/C3763-02.jpg")</f>
        <v>https://kts-pro.ru/images/tovar/C3763-02.jpg</v>
      </c>
      <c r="D1292" s="25" t="s">
        <v>4547</v>
      </c>
      <c r="E1292" s="28" t="s">
        <v>4548</v>
      </c>
      <c r="F1292" s="23" t="s">
        <v>4549</v>
      </c>
      <c r="G1292" s="23" t="s">
        <v>565</v>
      </c>
      <c r="H1292" s="26">
        <v>200</v>
      </c>
      <c r="I1292" s="26">
        <v>20</v>
      </c>
      <c r="J1292" s="28" t="s">
        <v>4550</v>
      </c>
      <c r="K1292" s="29">
        <v>20</v>
      </c>
      <c r="L1292" s="30">
        <v>101.61</v>
      </c>
      <c r="M1292" s="31"/>
      <c r="N1292" s="32">
        <v>846</v>
      </c>
      <c r="O1292" s="32">
        <v>55</v>
      </c>
    </row>
    <row r="1293" spans="1:15" ht="34.5" customHeight="1">
      <c r="A1293" s="23" t="s">
        <v>4551</v>
      </c>
      <c r="B1293" s="24" t="s">
        <v>22</v>
      </c>
      <c r="C1293" s="25" t="str">
        <f>HYPERLINK("https://kts-pro.ru/images/tovar/C3763-04.jpg")</f>
        <v>https://kts-pro.ru/images/tovar/C3763-04.jpg</v>
      </c>
      <c r="D1293" s="25" t="s">
        <v>4552</v>
      </c>
      <c r="E1293" s="28" t="s">
        <v>4553</v>
      </c>
      <c r="F1293" s="23" t="s">
        <v>4554</v>
      </c>
      <c r="G1293" s="23" t="s">
        <v>565</v>
      </c>
      <c r="H1293" s="26">
        <v>200</v>
      </c>
      <c r="I1293" s="26">
        <v>20</v>
      </c>
      <c r="J1293" s="28" t="s">
        <v>4555</v>
      </c>
      <c r="K1293" s="29">
        <v>20</v>
      </c>
      <c r="L1293" s="30">
        <v>101.61</v>
      </c>
      <c r="M1293" s="31"/>
      <c r="N1293" s="32">
        <v>1141</v>
      </c>
      <c r="O1293" s="32">
        <v>55</v>
      </c>
    </row>
    <row r="1294" spans="1:15" ht="34.5" customHeight="1" thickBot="1">
      <c r="A1294" s="23" t="s">
        <v>4556</v>
      </c>
      <c r="B1294" s="24" t="s">
        <v>22</v>
      </c>
      <c r="C1294" s="25" t="str">
        <f>HYPERLINK("https://kts-pro.ru/images/tovar/C3763-03.jpg")</f>
        <v>https://kts-pro.ru/images/tovar/C3763-03.jpg</v>
      </c>
      <c r="D1294" s="25" t="s">
        <v>4557</v>
      </c>
      <c r="E1294" s="28" t="s">
        <v>4558</v>
      </c>
      <c r="F1294" s="23" t="s">
        <v>4559</v>
      </c>
      <c r="G1294" s="23" t="s">
        <v>565</v>
      </c>
      <c r="H1294" s="26">
        <v>200</v>
      </c>
      <c r="I1294" s="26">
        <v>20</v>
      </c>
      <c r="J1294" s="28" t="s">
        <v>4560</v>
      </c>
      <c r="K1294" s="29">
        <v>20</v>
      </c>
      <c r="L1294" s="30">
        <v>101.61</v>
      </c>
      <c r="M1294" s="31"/>
      <c r="N1294" s="32">
        <v>1372</v>
      </c>
      <c r="O1294" s="32">
        <v>55</v>
      </c>
    </row>
    <row r="1295" spans="1:13" ht="34.5" customHeight="1">
      <c r="A1295" s="18"/>
      <c r="B1295" s="19"/>
      <c r="C1295" s="20"/>
      <c r="D1295" s="20" t="s">
        <v>4561</v>
      </c>
      <c r="E1295" s="46" t="s">
        <v>4562</v>
      </c>
      <c r="F1295" s="22"/>
      <c r="G1295" s="22"/>
      <c r="H1295" s="22"/>
      <c r="I1295" s="22"/>
      <c r="J1295" s="21"/>
      <c r="K1295" s="22"/>
      <c r="L1295" s="22"/>
      <c r="M1295" s="22"/>
    </row>
    <row r="1296" spans="1:15" ht="34.5" customHeight="1">
      <c r="A1296" s="23" t="s">
        <v>4564</v>
      </c>
      <c r="B1296" s="24" t="s">
        <v>22</v>
      </c>
      <c r="C1296" s="25" t="str">
        <f>HYPERLINK("https://kts-pro.ru/images/tovar/C3774-21.jpg")</f>
        <v>https://kts-pro.ru/images/tovar/C3774-21.jpg</v>
      </c>
      <c r="D1296" s="25" t="s">
        <v>4565</v>
      </c>
      <c r="E1296" s="28" t="s">
        <v>4566</v>
      </c>
      <c r="F1296" s="23" t="s">
        <v>4567</v>
      </c>
      <c r="G1296" s="23" t="s">
        <v>565</v>
      </c>
      <c r="H1296" s="26">
        <v>1500</v>
      </c>
      <c r="I1296" s="26">
        <v>150</v>
      </c>
      <c r="J1296" s="28" t="s">
        <v>4563</v>
      </c>
      <c r="K1296" s="29">
        <v>20</v>
      </c>
      <c r="L1296" s="30">
        <v>49.48</v>
      </c>
      <c r="M1296" s="31"/>
      <c r="N1296" s="32">
        <v>2568</v>
      </c>
      <c r="O1296" s="32">
        <v>0</v>
      </c>
    </row>
    <row r="1297" spans="1:15" ht="34.5" customHeight="1">
      <c r="A1297" s="23" t="s">
        <v>4568</v>
      </c>
      <c r="B1297" s="24" t="s">
        <v>22</v>
      </c>
      <c r="C1297" s="25" t="str">
        <f>HYPERLINK("https://kts-pro.ru/images/tovar/C3774-19.jpg")</f>
        <v>https://kts-pro.ru/images/tovar/C3774-19.jpg</v>
      </c>
      <c r="D1297" s="25" t="s">
        <v>4569</v>
      </c>
      <c r="E1297" s="28" t="s">
        <v>4570</v>
      </c>
      <c r="F1297" s="23" t="s">
        <v>4571</v>
      </c>
      <c r="G1297" s="23" t="s">
        <v>565</v>
      </c>
      <c r="H1297" s="26">
        <v>1500</v>
      </c>
      <c r="I1297" s="26">
        <v>150</v>
      </c>
      <c r="J1297" s="28" t="s">
        <v>4563</v>
      </c>
      <c r="K1297" s="29">
        <v>20</v>
      </c>
      <c r="L1297" s="30">
        <v>49.48</v>
      </c>
      <c r="M1297" s="31"/>
      <c r="N1297" s="32">
        <v>2579</v>
      </c>
      <c r="O1297" s="32">
        <v>0</v>
      </c>
    </row>
    <row r="1298" spans="1:15" ht="34.5" customHeight="1" thickBot="1">
      <c r="A1298" s="23" t="s">
        <v>4572</v>
      </c>
      <c r="B1298" s="24" t="s">
        <v>22</v>
      </c>
      <c r="C1298" s="25" t="str">
        <f>HYPERLINK("https://kts-pro.ru/images/tovar/C3774-03.jpg")</f>
        <v>https://kts-pro.ru/images/tovar/C3774-03.jpg</v>
      </c>
      <c r="D1298" s="25" t="s">
        <v>4573</v>
      </c>
      <c r="E1298" s="28" t="s">
        <v>4574</v>
      </c>
      <c r="F1298" s="23" t="s">
        <v>4575</v>
      </c>
      <c r="G1298" s="23" t="s">
        <v>565</v>
      </c>
      <c r="H1298" s="26">
        <v>1500</v>
      </c>
      <c r="I1298" s="26">
        <v>150</v>
      </c>
      <c r="J1298" s="28" t="s">
        <v>4563</v>
      </c>
      <c r="K1298" s="29">
        <v>20</v>
      </c>
      <c r="L1298" s="30">
        <v>49.48</v>
      </c>
      <c r="M1298" s="31"/>
      <c r="N1298" s="32">
        <v>2743</v>
      </c>
      <c r="O1298" s="32">
        <v>0</v>
      </c>
    </row>
    <row r="1299" spans="1:13" ht="34.5" customHeight="1">
      <c r="A1299" s="18"/>
      <c r="B1299" s="19"/>
      <c r="C1299" s="20"/>
      <c r="D1299" s="20" t="s">
        <v>4576</v>
      </c>
      <c r="E1299" s="46" t="s">
        <v>4577</v>
      </c>
      <c r="F1299" s="22"/>
      <c r="G1299" s="22"/>
      <c r="H1299" s="22"/>
      <c r="I1299" s="22"/>
      <c r="J1299" s="21"/>
      <c r="K1299" s="22"/>
      <c r="L1299" s="22"/>
      <c r="M1299" s="22"/>
    </row>
    <row r="1300" spans="1:15" ht="34.5" customHeight="1">
      <c r="A1300" s="23" t="s">
        <v>4578</v>
      </c>
      <c r="B1300" s="24" t="s">
        <v>22</v>
      </c>
      <c r="C1300" s="25" t="str">
        <f>HYPERLINK("https://kts-pro.ru/images/tovar/C3782-05.jpg")</f>
        <v>https://kts-pro.ru/images/tovar/C3782-05.jpg</v>
      </c>
      <c r="D1300" s="25" t="s">
        <v>4579</v>
      </c>
      <c r="E1300" s="28" t="s">
        <v>4580</v>
      </c>
      <c r="F1300" s="23" t="s">
        <v>4581</v>
      </c>
      <c r="G1300" s="23" t="s">
        <v>565</v>
      </c>
      <c r="H1300" s="26">
        <v>200</v>
      </c>
      <c r="I1300" s="26">
        <v>20</v>
      </c>
      <c r="J1300" s="28" t="s">
        <v>4582</v>
      </c>
      <c r="K1300" s="29">
        <v>20</v>
      </c>
      <c r="L1300" s="30">
        <v>129.05</v>
      </c>
      <c r="M1300" s="31"/>
      <c r="N1300" s="32">
        <v>2223</v>
      </c>
      <c r="O1300" s="32">
        <v>0</v>
      </c>
    </row>
    <row r="1301" spans="1:15" ht="34.5" customHeight="1">
      <c r="A1301" s="23" t="s">
        <v>4583</v>
      </c>
      <c r="B1301" s="24" t="s">
        <v>22</v>
      </c>
      <c r="C1301" s="25" t="str">
        <f>HYPERLINK("https://kts-pro.ru/images/tovar/C3782-03.jpg")</f>
        <v>https://kts-pro.ru/images/tovar/C3782-03.jpg</v>
      </c>
      <c r="D1301" s="25" t="s">
        <v>4584</v>
      </c>
      <c r="E1301" s="28" t="s">
        <v>4585</v>
      </c>
      <c r="F1301" s="23" t="s">
        <v>4586</v>
      </c>
      <c r="G1301" s="23" t="s">
        <v>565</v>
      </c>
      <c r="H1301" s="26">
        <v>200</v>
      </c>
      <c r="I1301" s="26">
        <v>20</v>
      </c>
      <c r="J1301" s="28" t="s">
        <v>4582</v>
      </c>
      <c r="K1301" s="29">
        <v>20</v>
      </c>
      <c r="L1301" s="30">
        <v>129.05</v>
      </c>
      <c r="M1301" s="31"/>
      <c r="N1301" s="32">
        <v>2292</v>
      </c>
      <c r="O1301" s="32">
        <v>0</v>
      </c>
    </row>
    <row r="1302" spans="1:15" ht="34.5" customHeight="1" thickBot="1">
      <c r="A1302" s="23" t="s">
        <v>4587</v>
      </c>
      <c r="B1302" s="24" t="s">
        <v>22</v>
      </c>
      <c r="C1302" s="25" t="str">
        <f>HYPERLINK("https://kts-pro.ru/images/tovar/C3782-02.jpg")</f>
        <v>https://kts-pro.ru/images/tovar/C3782-02.jpg</v>
      </c>
      <c r="D1302" s="25" t="s">
        <v>4588</v>
      </c>
      <c r="E1302" s="28" t="s">
        <v>4589</v>
      </c>
      <c r="F1302" s="23" t="s">
        <v>4590</v>
      </c>
      <c r="G1302" s="23" t="s">
        <v>565</v>
      </c>
      <c r="H1302" s="26">
        <v>200</v>
      </c>
      <c r="I1302" s="26">
        <v>20</v>
      </c>
      <c r="J1302" s="28" t="s">
        <v>4582</v>
      </c>
      <c r="K1302" s="29">
        <v>20</v>
      </c>
      <c r="L1302" s="30">
        <v>129.05</v>
      </c>
      <c r="M1302" s="31"/>
      <c r="N1302" s="32">
        <v>2192</v>
      </c>
      <c r="O1302" s="32">
        <v>0</v>
      </c>
    </row>
    <row r="1303" spans="1:13" ht="34.5" customHeight="1">
      <c r="A1303" s="18"/>
      <c r="B1303" s="19"/>
      <c r="C1303" s="20"/>
      <c r="D1303" s="20" t="s">
        <v>4591</v>
      </c>
      <c r="E1303" s="46" t="s">
        <v>4592</v>
      </c>
      <c r="F1303" s="22"/>
      <c r="G1303" s="22"/>
      <c r="H1303" s="22"/>
      <c r="I1303" s="22"/>
      <c r="J1303" s="21"/>
      <c r="K1303" s="22"/>
      <c r="L1303" s="22"/>
      <c r="M1303" s="22"/>
    </row>
    <row r="1304" spans="1:15" ht="34.5" customHeight="1" thickBot="1">
      <c r="A1304" s="23" t="s">
        <v>4593</v>
      </c>
      <c r="B1304" s="24" t="s">
        <v>22</v>
      </c>
      <c r="C1304" s="25" t="str">
        <f>HYPERLINK("https://kts-pro.ru/images/tovar/C3780-01.jpg")</f>
        <v>https://kts-pro.ru/images/tovar/C3780-01.jpg</v>
      </c>
      <c r="D1304" s="25" t="s">
        <v>4594</v>
      </c>
      <c r="E1304" s="28" t="s">
        <v>4595</v>
      </c>
      <c r="F1304" s="23" t="s">
        <v>4596</v>
      </c>
      <c r="G1304" s="23" t="s">
        <v>565</v>
      </c>
      <c r="H1304" s="26">
        <v>200</v>
      </c>
      <c r="I1304" s="26">
        <v>20</v>
      </c>
      <c r="J1304" s="28" t="s">
        <v>4597</v>
      </c>
      <c r="K1304" s="29">
        <v>20</v>
      </c>
      <c r="L1304" s="30">
        <v>101.71</v>
      </c>
      <c r="M1304" s="31"/>
      <c r="N1304" s="32">
        <v>2236</v>
      </c>
      <c r="O1304" s="32">
        <v>0</v>
      </c>
    </row>
    <row r="1305" spans="1:13" ht="34.5" customHeight="1">
      <c r="A1305" s="18"/>
      <c r="B1305" s="19"/>
      <c r="C1305" s="20"/>
      <c r="D1305" s="20" t="s">
        <v>4598</v>
      </c>
      <c r="E1305" s="46" t="s">
        <v>4138</v>
      </c>
      <c r="F1305" s="22"/>
      <c r="G1305" s="22"/>
      <c r="H1305" s="22"/>
      <c r="I1305" s="22"/>
      <c r="J1305" s="21"/>
      <c r="K1305" s="22"/>
      <c r="L1305" s="22"/>
      <c r="M1305" s="22"/>
    </row>
    <row r="1306" spans="1:15" ht="34.5" customHeight="1" thickBot="1">
      <c r="A1306" s="23" t="s">
        <v>4599</v>
      </c>
      <c r="B1306" s="24" t="s">
        <v>22</v>
      </c>
      <c r="C1306" s="25" t="str">
        <f>HYPERLINK("https://kts-pro.ru/images/tovar/C3781-01.jpg")</f>
        <v>https://kts-pro.ru/images/tovar/C3781-01.jpg</v>
      </c>
      <c r="D1306" s="25" t="s">
        <v>4598</v>
      </c>
      <c r="E1306" s="28" t="s">
        <v>4600</v>
      </c>
      <c r="F1306" s="23" t="s">
        <v>4601</v>
      </c>
      <c r="G1306" s="23" t="s">
        <v>565</v>
      </c>
      <c r="H1306" s="26">
        <v>200</v>
      </c>
      <c r="I1306" s="26">
        <v>20</v>
      </c>
      <c r="J1306" s="28" t="s">
        <v>4602</v>
      </c>
      <c r="K1306" s="29">
        <v>20</v>
      </c>
      <c r="L1306" s="30">
        <v>110.81</v>
      </c>
      <c r="M1306" s="31"/>
      <c r="N1306" s="32">
        <v>2537</v>
      </c>
      <c r="O1306" s="32">
        <v>0</v>
      </c>
    </row>
    <row r="1307" spans="1:15" ht="34.5" customHeight="1" thickBot="1">
      <c r="A1307" s="13"/>
      <c r="B1307" s="14"/>
      <c r="C1307" s="15"/>
      <c r="D1307" s="15" t="s">
        <v>17</v>
      </c>
      <c r="E1307" s="45" t="s">
        <v>4603</v>
      </c>
      <c r="F1307" s="17"/>
      <c r="G1307" s="17"/>
      <c r="H1307" s="17"/>
      <c r="I1307" s="17"/>
      <c r="J1307" s="16"/>
      <c r="K1307" s="17"/>
      <c r="L1307" s="17"/>
      <c r="M1307" s="17"/>
      <c r="N1307" s="17"/>
      <c r="O1307" s="17"/>
    </row>
    <row r="1308" spans="1:13" ht="34.5" customHeight="1">
      <c r="A1308" s="18"/>
      <c r="B1308" s="19"/>
      <c r="C1308" s="20"/>
      <c r="D1308" s="20" t="s">
        <v>4604</v>
      </c>
      <c r="E1308" s="46" t="s">
        <v>4605</v>
      </c>
      <c r="F1308" s="22"/>
      <c r="G1308" s="22"/>
      <c r="H1308" s="22"/>
      <c r="I1308" s="22"/>
      <c r="J1308" s="21"/>
      <c r="K1308" s="22"/>
      <c r="L1308" s="22"/>
      <c r="M1308" s="22"/>
    </row>
    <row r="1309" spans="1:15" ht="34.5" customHeight="1">
      <c r="A1309" s="23" t="s">
        <v>4606</v>
      </c>
      <c r="B1309" s="24" t="s">
        <v>22</v>
      </c>
      <c r="C1309" s="25" t="str">
        <f>HYPERLINK("https://www.kts-pro.ru/images/tovar/C1573-72.jpg")</f>
        <v>https://www.kts-pro.ru/images/tovar/C1573-72.jpg</v>
      </c>
      <c r="D1309" s="25" t="s">
        <v>4607</v>
      </c>
      <c r="E1309" s="28" t="s">
        <v>4608</v>
      </c>
      <c r="F1309" s="23" t="s">
        <v>4609</v>
      </c>
      <c r="G1309" s="23" t="s">
        <v>565</v>
      </c>
      <c r="H1309" s="26">
        <v>50</v>
      </c>
      <c r="I1309" s="27" t="s">
        <v>22</v>
      </c>
      <c r="J1309" s="28" t="s">
        <v>4610</v>
      </c>
      <c r="K1309" s="29">
        <v>20</v>
      </c>
      <c r="L1309" s="30">
        <v>187.73</v>
      </c>
      <c r="M1309" s="31"/>
      <c r="N1309" s="32">
        <v>6014</v>
      </c>
      <c r="O1309" s="32">
        <v>30</v>
      </c>
    </row>
    <row r="1310" spans="1:15" ht="34.5" customHeight="1">
      <c r="A1310" s="23" t="s">
        <v>4611</v>
      </c>
      <c r="B1310" s="24" t="s">
        <v>22</v>
      </c>
      <c r="C1310" s="25" t="str">
        <f>HYPERLINK("https://www.kts-pro.ru/images/tovar/C1573-83.jpg")</f>
        <v>https://www.kts-pro.ru/images/tovar/C1573-83.jpg</v>
      </c>
      <c r="D1310" s="25" t="s">
        <v>4612</v>
      </c>
      <c r="E1310" s="28" t="s">
        <v>4613</v>
      </c>
      <c r="F1310" s="23" t="s">
        <v>4614</v>
      </c>
      <c r="G1310" s="23" t="s">
        <v>565</v>
      </c>
      <c r="H1310" s="26">
        <v>50</v>
      </c>
      <c r="I1310" s="27" t="s">
        <v>22</v>
      </c>
      <c r="J1310" s="28" t="s">
        <v>4610</v>
      </c>
      <c r="K1310" s="29">
        <v>20</v>
      </c>
      <c r="L1310" s="30">
        <v>187.73</v>
      </c>
      <c r="M1310" s="31"/>
      <c r="N1310" s="32">
        <v>3702</v>
      </c>
      <c r="O1310" s="32">
        <v>3000</v>
      </c>
    </row>
    <row r="1311" spans="1:15" ht="34.5" customHeight="1">
      <c r="A1311" s="23" t="s">
        <v>4615</v>
      </c>
      <c r="B1311" s="24" t="s">
        <v>22</v>
      </c>
      <c r="C1311" s="25" t="str">
        <f>HYPERLINK("https://www.kts-pro.ru/images/tovar/C1573-82.jpg")</f>
        <v>https://www.kts-pro.ru/images/tovar/C1573-82.jpg</v>
      </c>
      <c r="D1311" s="25" t="s">
        <v>4616</v>
      </c>
      <c r="E1311" s="28" t="s">
        <v>4617</v>
      </c>
      <c r="F1311" s="23" t="s">
        <v>4618</v>
      </c>
      <c r="G1311" s="23" t="s">
        <v>565</v>
      </c>
      <c r="H1311" s="26">
        <v>50</v>
      </c>
      <c r="I1311" s="27" t="s">
        <v>22</v>
      </c>
      <c r="J1311" s="28" t="s">
        <v>4610</v>
      </c>
      <c r="K1311" s="29">
        <v>20</v>
      </c>
      <c r="L1311" s="30">
        <v>187.73</v>
      </c>
      <c r="M1311" s="31"/>
      <c r="N1311" s="32">
        <v>3757</v>
      </c>
      <c r="O1311" s="32">
        <v>3000</v>
      </c>
    </row>
    <row r="1312" spans="1:15" ht="34.5" customHeight="1">
      <c r="A1312" s="23" t="s">
        <v>4619</v>
      </c>
      <c r="B1312" s="24" t="s">
        <v>22</v>
      </c>
      <c r="C1312" s="25" t="str">
        <f>HYPERLINK("https://www.kts-pro.ru/images/tovar/C1573-78.jpg")</f>
        <v>https://www.kts-pro.ru/images/tovar/C1573-78.jpg</v>
      </c>
      <c r="D1312" s="25" t="s">
        <v>4620</v>
      </c>
      <c r="E1312" s="28" t="s">
        <v>4621</v>
      </c>
      <c r="F1312" s="23" t="s">
        <v>4622</v>
      </c>
      <c r="G1312" s="23" t="s">
        <v>565</v>
      </c>
      <c r="H1312" s="26">
        <v>50</v>
      </c>
      <c r="I1312" s="27" t="s">
        <v>22</v>
      </c>
      <c r="J1312" s="28" t="s">
        <v>4610</v>
      </c>
      <c r="K1312" s="29">
        <v>20</v>
      </c>
      <c r="L1312" s="30">
        <v>187.73</v>
      </c>
      <c r="M1312" s="31"/>
      <c r="N1312" s="32">
        <v>3014</v>
      </c>
      <c r="O1312" s="32">
        <v>2900</v>
      </c>
    </row>
    <row r="1313" spans="1:15" ht="34.5" customHeight="1">
      <c r="A1313" s="23" t="s">
        <v>4623</v>
      </c>
      <c r="B1313" s="24" t="s">
        <v>22</v>
      </c>
      <c r="C1313" s="25" t="str">
        <f>HYPERLINK("https://www.kts-pro.ru/images/tovar/C1573-80.jpg")</f>
        <v>https://www.kts-pro.ru/images/tovar/C1573-80.jpg</v>
      </c>
      <c r="D1313" s="25" t="s">
        <v>4624</v>
      </c>
      <c r="E1313" s="28" t="s">
        <v>4625</v>
      </c>
      <c r="F1313" s="23" t="s">
        <v>4626</v>
      </c>
      <c r="G1313" s="23" t="s">
        <v>565</v>
      </c>
      <c r="H1313" s="26">
        <v>50</v>
      </c>
      <c r="I1313" s="27" t="s">
        <v>22</v>
      </c>
      <c r="J1313" s="28" t="s">
        <v>4610</v>
      </c>
      <c r="K1313" s="29">
        <v>20</v>
      </c>
      <c r="L1313" s="30">
        <v>187.73</v>
      </c>
      <c r="M1313" s="31"/>
      <c r="N1313" s="32">
        <v>2943</v>
      </c>
      <c r="O1313" s="32">
        <v>2859</v>
      </c>
    </row>
    <row r="1314" spans="1:15" ht="34.5" customHeight="1">
      <c r="A1314" s="23" t="s">
        <v>4627</v>
      </c>
      <c r="B1314" s="24" t="s">
        <v>22</v>
      </c>
      <c r="C1314" s="25" t="str">
        <f>HYPERLINK("https://www.kts-pro.ru/images/tovar/C1573-87.jpg")</f>
        <v>https://www.kts-pro.ru/images/tovar/C1573-87.jpg</v>
      </c>
      <c r="D1314" s="25" t="s">
        <v>4628</v>
      </c>
      <c r="E1314" s="28" t="s">
        <v>4629</v>
      </c>
      <c r="F1314" s="23" t="s">
        <v>4630</v>
      </c>
      <c r="G1314" s="23" t="s">
        <v>565</v>
      </c>
      <c r="H1314" s="26">
        <v>50</v>
      </c>
      <c r="I1314" s="27" t="s">
        <v>22</v>
      </c>
      <c r="J1314" s="28" t="s">
        <v>4610</v>
      </c>
      <c r="K1314" s="29">
        <v>20</v>
      </c>
      <c r="L1314" s="30">
        <v>187.73</v>
      </c>
      <c r="M1314" s="31"/>
      <c r="N1314" s="32">
        <v>3664</v>
      </c>
      <c r="O1314" s="32">
        <v>3000</v>
      </c>
    </row>
    <row r="1315" spans="1:15" ht="34.5" customHeight="1">
      <c r="A1315" s="23" t="s">
        <v>4631</v>
      </c>
      <c r="B1315" s="24" t="s">
        <v>22</v>
      </c>
      <c r="C1315" s="25" t="str">
        <f>HYPERLINK("https://www.kts-pro.ru/images/tovar/C1573-88.jpg")</f>
        <v>https://www.kts-pro.ru/images/tovar/C1573-88.jpg</v>
      </c>
      <c r="D1315" s="25" t="s">
        <v>4632</v>
      </c>
      <c r="E1315" s="28" t="s">
        <v>4633</v>
      </c>
      <c r="F1315" s="23" t="s">
        <v>4634</v>
      </c>
      <c r="G1315" s="23" t="s">
        <v>565</v>
      </c>
      <c r="H1315" s="26">
        <v>50</v>
      </c>
      <c r="I1315" s="27" t="s">
        <v>22</v>
      </c>
      <c r="J1315" s="28" t="s">
        <v>4610</v>
      </c>
      <c r="K1315" s="29">
        <v>20</v>
      </c>
      <c r="L1315" s="30">
        <v>187.73</v>
      </c>
      <c r="M1315" s="31"/>
      <c r="N1315" s="32">
        <v>3536</v>
      </c>
      <c r="O1315" s="32">
        <v>3000</v>
      </c>
    </row>
    <row r="1316" spans="1:15" ht="34.5" customHeight="1">
      <c r="A1316" s="23" t="s">
        <v>4635</v>
      </c>
      <c r="B1316" s="24" t="s">
        <v>22</v>
      </c>
      <c r="C1316" s="25" t="str">
        <f>HYPERLINK("https://www.kts-pro.ru/images/tovar/C1573-77.jpg")</f>
        <v>https://www.kts-pro.ru/images/tovar/C1573-77.jpg</v>
      </c>
      <c r="D1316" s="25" t="s">
        <v>4636</v>
      </c>
      <c r="E1316" s="28" t="s">
        <v>4637</v>
      </c>
      <c r="F1316" s="23" t="s">
        <v>4638</v>
      </c>
      <c r="G1316" s="23" t="s">
        <v>565</v>
      </c>
      <c r="H1316" s="26">
        <v>50</v>
      </c>
      <c r="I1316" s="27" t="s">
        <v>22</v>
      </c>
      <c r="J1316" s="28" t="s">
        <v>4610</v>
      </c>
      <c r="K1316" s="29">
        <v>20</v>
      </c>
      <c r="L1316" s="30">
        <v>187.73</v>
      </c>
      <c r="M1316" s="31"/>
      <c r="N1316" s="32">
        <v>3403</v>
      </c>
      <c r="O1316" s="32">
        <v>3009</v>
      </c>
    </row>
    <row r="1317" spans="1:15" ht="34.5" customHeight="1">
      <c r="A1317" s="23" t="s">
        <v>4639</v>
      </c>
      <c r="B1317" s="24" t="s">
        <v>22</v>
      </c>
      <c r="C1317" s="25" t="str">
        <f>HYPERLINK("https://www.kts-pro.ru/images/tovar/C1573-74.jpg")</f>
        <v>https://www.kts-pro.ru/images/tovar/C1573-74.jpg</v>
      </c>
      <c r="D1317" s="25" t="s">
        <v>4640</v>
      </c>
      <c r="E1317" s="28" t="s">
        <v>4641</v>
      </c>
      <c r="F1317" s="23" t="s">
        <v>4642</v>
      </c>
      <c r="G1317" s="23" t="s">
        <v>565</v>
      </c>
      <c r="H1317" s="26">
        <v>50</v>
      </c>
      <c r="I1317" s="27" t="s">
        <v>22</v>
      </c>
      <c r="J1317" s="28" t="s">
        <v>4610</v>
      </c>
      <c r="K1317" s="29">
        <v>20</v>
      </c>
      <c r="L1317" s="30">
        <v>187.73</v>
      </c>
      <c r="M1317" s="31"/>
      <c r="N1317" s="32">
        <v>5316</v>
      </c>
      <c r="O1317" s="32">
        <v>30</v>
      </c>
    </row>
    <row r="1318" spans="1:15" ht="34.5" customHeight="1">
      <c r="A1318" s="23" t="s">
        <v>4643</v>
      </c>
      <c r="B1318" s="24" t="s">
        <v>22</v>
      </c>
      <c r="C1318" s="25" t="str">
        <f>HYPERLINK("https://www.kts-pro.ru/images/tovar/C1573-84.jpg")</f>
        <v>https://www.kts-pro.ru/images/tovar/C1573-84.jpg</v>
      </c>
      <c r="D1318" s="25" t="s">
        <v>4644</v>
      </c>
      <c r="E1318" s="28" t="s">
        <v>4645</v>
      </c>
      <c r="F1318" s="23" t="s">
        <v>4646</v>
      </c>
      <c r="G1318" s="23" t="s">
        <v>565</v>
      </c>
      <c r="H1318" s="26">
        <v>50</v>
      </c>
      <c r="I1318" s="27" t="s">
        <v>22</v>
      </c>
      <c r="J1318" s="28" t="s">
        <v>4610</v>
      </c>
      <c r="K1318" s="29">
        <v>20</v>
      </c>
      <c r="L1318" s="30">
        <v>187.73</v>
      </c>
      <c r="M1318" s="31"/>
      <c r="N1318" s="32">
        <v>4009</v>
      </c>
      <c r="O1318" s="32">
        <v>3000</v>
      </c>
    </row>
    <row r="1319" spans="1:15" ht="34.5" customHeight="1">
      <c r="A1319" s="23" t="s">
        <v>4647</v>
      </c>
      <c r="B1319" s="24" t="s">
        <v>22</v>
      </c>
      <c r="C1319" s="25" t="str">
        <f>HYPERLINK("https://www.kts-pro.ru/images/tovar/C1573-81.jpg")</f>
        <v>https://www.kts-pro.ru/images/tovar/C1573-81.jpg</v>
      </c>
      <c r="D1319" s="25" t="s">
        <v>4648</v>
      </c>
      <c r="E1319" s="28" t="s">
        <v>4649</v>
      </c>
      <c r="F1319" s="23" t="s">
        <v>4650</v>
      </c>
      <c r="G1319" s="23" t="s">
        <v>565</v>
      </c>
      <c r="H1319" s="26">
        <v>50</v>
      </c>
      <c r="I1319" s="27" t="s">
        <v>22</v>
      </c>
      <c r="J1319" s="28" t="s">
        <v>4610</v>
      </c>
      <c r="K1319" s="29">
        <v>20</v>
      </c>
      <c r="L1319" s="30">
        <v>187.73</v>
      </c>
      <c r="M1319" s="31"/>
      <c r="N1319" s="32">
        <v>3428</v>
      </c>
      <c r="O1319" s="32">
        <v>3009</v>
      </c>
    </row>
    <row r="1320" spans="1:15" ht="34.5" customHeight="1">
      <c r="A1320" s="23" t="s">
        <v>4651</v>
      </c>
      <c r="B1320" s="24" t="s">
        <v>22</v>
      </c>
      <c r="C1320" s="25" t="str">
        <f>HYPERLINK("https://www.kts-pro.ru/images/tovar/C1573-85.jpg")</f>
        <v>https://www.kts-pro.ru/images/tovar/C1573-85.jpg</v>
      </c>
      <c r="D1320" s="25" t="s">
        <v>4652</v>
      </c>
      <c r="E1320" s="28" t="s">
        <v>4653</v>
      </c>
      <c r="F1320" s="23" t="s">
        <v>4654</v>
      </c>
      <c r="G1320" s="23" t="s">
        <v>565</v>
      </c>
      <c r="H1320" s="26">
        <v>50</v>
      </c>
      <c r="I1320" s="27" t="s">
        <v>22</v>
      </c>
      <c r="J1320" s="28" t="s">
        <v>4610</v>
      </c>
      <c r="K1320" s="29">
        <v>20</v>
      </c>
      <c r="L1320" s="30">
        <v>187.73</v>
      </c>
      <c r="M1320" s="31"/>
      <c r="N1320" s="32">
        <v>3630</v>
      </c>
      <c r="O1320" s="32">
        <v>3009</v>
      </c>
    </row>
    <row r="1321" spans="1:15" ht="34.5" customHeight="1">
      <c r="A1321" s="23" t="s">
        <v>4655</v>
      </c>
      <c r="B1321" s="24" t="s">
        <v>22</v>
      </c>
      <c r="C1321" s="25" t="str">
        <f>HYPERLINK("https://www.kts-pro.ru/images/tovar/C1573-79.jpg")</f>
        <v>https://www.kts-pro.ru/images/tovar/C1573-79.jpg</v>
      </c>
      <c r="D1321" s="25" t="s">
        <v>4656</v>
      </c>
      <c r="E1321" s="28" t="s">
        <v>4657</v>
      </c>
      <c r="F1321" s="23" t="s">
        <v>4658</v>
      </c>
      <c r="G1321" s="23" t="s">
        <v>565</v>
      </c>
      <c r="H1321" s="26">
        <v>50</v>
      </c>
      <c r="I1321" s="27" t="s">
        <v>22</v>
      </c>
      <c r="J1321" s="28" t="s">
        <v>4610</v>
      </c>
      <c r="K1321" s="29">
        <v>20</v>
      </c>
      <c r="L1321" s="30">
        <v>187.73</v>
      </c>
      <c r="M1321" s="31"/>
      <c r="N1321" s="32">
        <v>3507</v>
      </c>
      <c r="O1321" s="32">
        <v>3009</v>
      </c>
    </row>
    <row r="1322" spans="1:15" ht="34.5" customHeight="1" thickBot="1">
      <c r="A1322" s="23" t="s">
        <v>4659</v>
      </c>
      <c r="B1322" s="24" t="s">
        <v>22</v>
      </c>
      <c r="C1322" s="25" t="str">
        <f>HYPERLINK("https://www.kts-pro.ru/images/tovar/C1573-86.jpg")</f>
        <v>https://www.kts-pro.ru/images/tovar/C1573-86.jpg</v>
      </c>
      <c r="D1322" s="25" t="s">
        <v>4660</v>
      </c>
      <c r="E1322" s="28" t="s">
        <v>4661</v>
      </c>
      <c r="F1322" s="23" t="s">
        <v>4662</v>
      </c>
      <c r="G1322" s="23" t="s">
        <v>565</v>
      </c>
      <c r="H1322" s="26">
        <v>50</v>
      </c>
      <c r="I1322" s="27" t="s">
        <v>22</v>
      </c>
      <c r="J1322" s="28" t="s">
        <v>4610</v>
      </c>
      <c r="K1322" s="29">
        <v>20</v>
      </c>
      <c r="L1322" s="30">
        <v>187.73</v>
      </c>
      <c r="M1322" s="31"/>
      <c r="N1322" s="32">
        <v>3665</v>
      </c>
      <c r="O1322" s="32">
        <v>3000</v>
      </c>
    </row>
    <row r="1323" spans="1:13" ht="34.5" customHeight="1">
      <c r="A1323" s="18"/>
      <c r="B1323" s="19"/>
      <c r="C1323" s="20"/>
      <c r="D1323" s="20" t="s">
        <v>4663</v>
      </c>
      <c r="E1323" s="46" t="s">
        <v>4664</v>
      </c>
      <c r="F1323" s="22"/>
      <c r="G1323" s="22"/>
      <c r="H1323" s="22"/>
      <c r="I1323" s="22"/>
      <c r="J1323" s="21"/>
      <c r="K1323" s="22"/>
      <c r="L1323" s="22"/>
      <c r="M1323" s="22"/>
    </row>
    <row r="1324" spans="1:15" ht="34.5" customHeight="1">
      <c r="A1324" s="23" t="s">
        <v>4665</v>
      </c>
      <c r="B1324" s="24" t="s">
        <v>22</v>
      </c>
      <c r="C1324" s="25" t="str">
        <f>HYPERLINK("https://www.kts-pro.ru/images/tovar/C2420-25.jpg")</f>
        <v>https://www.kts-pro.ru/images/tovar/C2420-25.jpg</v>
      </c>
      <c r="D1324" s="25" t="s">
        <v>4666</v>
      </c>
      <c r="E1324" s="28" t="s">
        <v>4667</v>
      </c>
      <c r="F1324" s="23" t="s">
        <v>4668</v>
      </c>
      <c r="G1324" s="23" t="s">
        <v>565</v>
      </c>
      <c r="H1324" s="26">
        <v>200</v>
      </c>
      <c r="I1324" s="26">
        <v>50</v>
      </c>
      <c r="J1324" s="28" t="s">
        <v>4610</v>
      </c>
      <c r="K1324" s="29">
        <v>20</v>
      </c>
      <c r="L1324" s="30">
        <v>133.95</v>
      </c>
      <c r="M1324" s="31"/>
      <c r="N1324" s="32">
        <v>7685</v>
      </c>
      <c r="O1324" s="32">
        <v>50</v>
      </c>
    </row>
    <row r="1325" spans="1:15" ht="34.5" customHeight="1">
      <c r="A1325" s="23" t="s">
        <v>4669</v>
      </c>
      <c r="B1325" s="24" t="s">
        <v>22</v>
      </c>
      <c r="C1325" s="25" t="str">
        <f>HYPERLINK("https://www.kts-pro.ru/images/tovar/C2420-23.jpg")</f>
        <v>https://www.kts-pro.ru/images/tovar/C2420-23.jpg</v>
      </c>
      <c r="D1325" s="25" t="s">
        <v>4670</v>
      </c>
      <c r="E1325" s="28" t="s">
        <v>4671</v>
      </c>
      <c r="F1325" s="23" t="s">
        <v>4672</v>
      </c>
      <c r="G1325" s="23" t="s">
        <v>565</v>
      </c>
      <c r="H1325" s="26">
        <v>200</v>
      </c>
      <c r="I1325" s="26">
        <v>50</v>
      </c>
      <c r="J1325" s="28" t="s">
        <v>4610</v>
      </c>
      <c r="K1325" s="29">
        <v>20</v>
      </c>
      <c r="L1325" s="30">
        <v>133.95</v>
      </c>
      <c r="M1325" s="31"/>
      <c r="N1325" s="32">
        <v>8416</v>
      </c>
      <c r="O1325" s="32">
        <v>1050</v>
      </c>
    </row>
    <row r="1326" spans="1:15" ht="34.5" customHeight="1">
      <c r="A1326" s="23" t="s">
        <v>4673</v>
      </c>
      <c r="B1326" s="24" t="s">
        <v>22</v>
      </c>
      <c r="C1326" s="25" t="str">
        <f>HYPERLINK("https://www.kts-pro.ru/images/tovar/C2420-22.jpg")</f>
        <v>https://www.kts-pro.ru/images/tovar/C2420-22.jpg</v>
      </c>
      <c r="D1326" s="25" t="s">
        <v>4674</v>
      </c>
      <c r="E1326" s="28" t="s">
        <v>4675</v>
      </c>
      <c r="F1326" s="23" t="s">
        <v>4676</v>
      </c>
      <c r="G1326" s="23" t="s">
        <v>565</v>
      </c>
      <c r="H1326" s="26">
        <v>200</v>
      </c>
      <c r="I1326" s="26">
        <v>50</v>
      </c>
      <c r="J1326" s="28" t="s">
        <v>4610</v>
      </c>
      <c r="K1326" s="29">
        <v>20</v>
      </c>
      <c r="L1326" s="30">
        <v>133.95</v>
      </c>
      <c r="M1326" s="31"/>
      <c r="N1326" s="32">
        <v>8265</v>
      </c>
      <c r="O1326" s="32">
        <v>48</v>
      </c>
    </row>
    <row r="1327" spans="1:15" ht="34.5" customHeight="1">
      <c r="A1327" s="23" t="s">
        <v>4677</v>
      </c>
      <c r="B1327" s="24" t="s">
        <v>22</v>
      </c>
      <c r="C1327" s="25" t="str">
        <f>HYPERLINK("https://www.kts-pro.ru/images/tovar/C2420-26.jpg")</f>
        <v>https://www.kts-pro.ru/images/tovar/C2420-26.jpg</v>
      </c>
      <c r="D1327" s="25" t="s">
        <v>4678</v>
      </c>
      <c r="E1327" s="28" t="s">
        <v>4679</v>
      </c>
      <c r="F1327" s="23" t="s">
        <v>4680</v>
      </c>
      <c r="G1327" s="23" t="s">
        <v>565</v>
      </c>
      <c r="H1327" s="26">
        <v>200</v>
      </c>
      <c r="I1327" s="26">
        <v>50</v>
      </c>
      <c r="J1327" s="28" t="s">
        <v>4610</v>
      </c>
      <c r="K1327" s="29">
        <v>20</v>
      </c>
      <c r="L1327" s="30">
        <v>133.95</v>
      </c>
      <c r="M1327" s="31"/>
      <c r="N1327" s="32">
        <v>7420</v>
      </c>
      <c r="O1327" s="32">
        <v>1050</v>
      </c>
    </row>
    <row r="1328" spans="1:15" ht="34.5" customHeight="1">
      <c r="A1328" s="23" t="s">
        <v>4681</v>
      </c>
      <c r="B1328" s="24" t="s">
        <v>22</v>
      </c>
      <c r="C1328" s="25" t="str">
        <f>HYPERLINK("https://www.kts-pro.ru/images/tovar/C2420-21.jpg")</f>
        <v>https://www.kts-pro.ru/images/tovar/C2420-21.jpg</v>
      </c>
      <c r="D1328" s="25" t="s">
        <v>4682</v>
      </c>
      <c r="E1328" s="28" t="s">
        <v>4683</v>
      </c>
      <c r="F1328" s="23" t="s">
        <v>4684</v>
      </c>
      <c r="G1328" s="23" t="s">
        <v>565</v>
      </c>
      <c r="H1328" s="26">
        <v>200</v>
      </c>
      <c r="I1328" s="26">
        <v>50</v>
      </c>
      <c r="J1328" s="28" t="s">
        <v>4610</v>
      </c>
      <c r="K1328" s="29">
        <v>20</v>
      </c>
      <c r="L1328" s="30">
        <v>133.95</v>
      </c>
      <c r="M1328" s="31"/>
      <c r="N1328" s="32">
        <v>8036</v>
      </c>
      <c r="O1328" s="32">
        <v>50</v>
      </c>
    </row>
    <row r="1329" spans="1:15" ht="34.5" customHeight="1" thickBot="1">
      <c r="A1329" s="23" t="s">
        <v>4685</v>
      </c>
      <c r="B1329" s="24" t="s">
        <v>22</v>
      </c>
      <c r="C1329" s="25" t="str">
        <f>HYPERLINK("https://www.kts-pro.ru/images/tovar/C2420-24.jpg")</f>
        <v>https://www.kts-pro.ru/images/tovar/C2420-24.jpg</v>
      </c>
      <c r="D1329" s="25" t="s">
        <v>4686</v>
      </c>
      <c r="E1329" s="28" t="s">
        <v>4687</v>
      </c>
      <c r="F1329" s="23" t="s">
        <v>4688</v>
      </c>
      <c r="G1329" s="23" t="s">
        <v>565</v>
      </c>
      <c r="H1329" s="26">
        <v>200</v>
      </c>
      <c r="I1329" s="26">
        <v>50</v>
      </c>
      <c r="J1329" s="28" t="s">
        <v>4610</v>
      </c>
      <c r="K1329" s="29">
        <v>20</v>
      </c>
      <c r="L1329" s="30">
        <v>133.95</v>
      </c>
      <c r="M1329" s="31"/>
      <c r="N1329" s="32">
        <v>6456</v>
      </c>
      <c r="O1329" s="32">
        <v>47</v>
      </c>
    </row>
    <row r="1330" spans="1:13" ht="34.5" customHeight="1">
      <c r="A1330" s="18"/>
      <c r="B1330" s="19"/>
      <c r="C1330" s="20"/>
      <c r="D1330" s="20" t="s">
        <v>4689</v>
      </c>
      <c r="E1330" s="46" t="s">
        <v>4690</v>
      </c>
      <c r="F1330" s="22"/>
      <c r="G1330" s="22"/>
      <c r="H1330" s="22"/>
      <c r="I1330" s="22"/>
      <c r="J1330" s="21"/>
      <c r="K1330" s="22"/>
      <c r="L1330" s="22"/>
      <c r="M1330" s="22"/>
    </row>
    <row r="1331" spans="1:15" ht="34.5" customHeight="1">
      <c r="A1331" s="23" t="s">
        <v>4691</v>
      </c>
      <c r="B1331" s="24" t="s">
        <v>22</v>
      </c>
      <c r="C1331" s="25" t="str">
        <f>HYPERLINK("https://www.kts-pro.ru/images/tovar/C2258-29.jpg")</f>
        <v>https://www.kts-pro.ru/images/tovar/C2258-29.jpg</v>
      </c>
      <c r="D1331" s="25" t="s">
        <v>4692</v>
      </c>
      <c r="E1331" s="28" t="s">
        <v>4693</v>
      </c>
      <c r="F1331" s="23" t="s">
        <v>4694</v>
      </c>
      <c r="G1331" s="23" t="s">
        <v>565</v>
      </c>
      <c r="H1331" s="26">
        <v>50</v>
      </c>
      <c r="I1331" s="27" t="s">
        <v>22</v>
      </c>
      <c r="J1331" s="28" t="s">
        <v>4695</v>
      </c>
      <c r="K1331" s="29">
        <v>20</v>
      </c>
      <c r="L1331" s="30">
        <v>219.01</v>
      </c>
      <c r="M1331" s="31"/>
      <c r="N1331" s="32">
        <v>4610</v>
      </c>
      <c r="O1331" s="32">
        <v>0</v>
      </c>
    </row>
    <row r="1332" spans="1:15" ht="34.5" customHeight="1">
      <c r="A1332" s="23" t="s">
        <v>4696</v>
      </c>
      <c r="B1332" s="24" t="s">
        <v>22</v>
      </c>
      <c r="C1332" s="25" t="str">
        <f>HYPERLINK("https://www.kts-pro.ru/images/tovar/C2258-28.jpg")</f>
        <v>https://www.kts-pro.ru/images/tovar/C2258-28.jpg</v>
      </c>
      <c r="D1332" s="25" t="s">
        <v>4697</v>
      </c>
      <c r="E1332" s="28" t="s">
        <v>4698</v>
      </c>
      <c r="F1332" s="23" t="s">
        <v>4699</v>
      </c>
      <c r="G1332" s="23" t="s">
        <v>565</v>
      </c>
      <c r="H1332" s="26">
        <v>50</v>
      </c>
      <c r="I1332" s="27" t="s">
        <v>22</v>
      </c>
      <c r="J1332" s="28" t="s">
        <v>4695</v>
      </c>
      <c r="K1332" s="29">
        <v>20</v>
      </c>
      <c r="L1332" s="30">
        <v>219.01</v>
      </c>
      <c r="M1332" s="31"/>
      <c r="N1332" s="32">
        <v>4125</v>
      </c>
      <c r="O1332" s="32">
        <v>1000</v>
      </c>
    </row>
    <row r="1333" spans="1:15" ht="34.5" customHeight="1">
      <c r="A1333" s="23" t="s">
        <v>4700</v>
      </c>
      <c r="B1333" s="24" t="s">
        <v>22</v>
      </c>
      <c r="C1333" s="25" t="str">
        <f>HYPERLINK("https://www.kts-pro.ru/images/tovar/C2258-23.jpg")</f>
        <v>https://www.kts-pro.ru/images/tovar/C2258-23.jpg</v>
      </c>
      <c r="D1333" s="25" t="s">
        <v>4701</v>
      </c>
      <c r="E1333" s="28" t="s">
        <v>4702</v>
      </c>
      <c r="F1333" s="23" t="s">
        <v>4703</v>
      </c>
      <c r="G1333" s="23" t="s">
        <v>565</v>
      </c>
      <c r="H1333" s="26">
        <v>50</v>
      </c>
      <c r="I1333" s="27" t="s">
        <v>22</v>
      </c>
      <c r="J1333" s="28" t="s">
        <v>4695</v>
      </c>
      <c r="K1333" s="29">
        <v>20</v>
      </c>
      <c r="L1333" s="30">
        <v>219.01</v>
      </c>
      <c r="M1333" s="31"/>
      <c r="N1333" s="32">
        <v>3258</v>
      </c>
      <c r="O1333" s="32">
        <v>50</v>
      </c>
    </row>
    <row r="1334" spans="1:15" ht="34.5" customHeight="1">
      <c r="A1334" s="23" t="s">
        <v>4704</v>
      </c>
      <c r="B1334" s="24" t="s">
        <v>22</v>
      </c>
      <c r="C1334" s="25" t="str">
        <f>HYPERLINK("https://www.kts-pro.ru/images/tovar/C2258-22.jpg")</f>
        <v>https://www.kts-pro.ru/images/tovar/C2258-22.jpg</v>
      </c>
      <c r="D1334" s="25" t="s">
        <v>4705</v>
      </c>
      <c r="E1334" s="28" t="s">
        <v>4706</v>
      </c>
      <c r="F1334" s="23" t="s">
        <v>4707</v>
      </c>
      <c r="G1334" s="23" t="s">
        <v>565</v>
      </c>
      <c r="H1334" s="26">
        <v>50</v>
      </c>
      <c r="I1334" s="27" t="s">
        <v>22</v>
      </c>
      <c r="J1334" s="28" t="s">
        <v>4695</v>
      </c>
      <c r="K1334" s="29">
        <v>20</v>
      </c>
      <c r="L1334" s="30">
        <v>219.01</v>
      </c>
      <c r="M1334" s="31"/>
      <c r="N1334" s="32">
        <v>2873</v>
      </c>
      <c r="O1334" s="32">
        <v>50</v>
      </c>
    </row>
    <row r="1335" spans="1:15" ht="34.5" customHeight="1">
      <c r="A1335" s="23" t="s">
        <v>4708</v>
      </c>
      <c r="B1335" s="24" t="s">
        <v>22</v>
      </c>
      <c r="C1335" s="25" t="str">
        <f>HYPERLINK("https://www.kts-pro.ru/images/tovar/C2258-30.jpg")</f>
        <v>https://www.kts-pro.ru/images/tovar/C2258-30.jpg</v>
      </c>
      <c r="D1335" s="25" t="s">
        <v>4709</v>
      </c>
      <c r="E1335" s="28" t="s">
        <v>4710</v>
      </c>
      <c r="F1335" s="23" t="s">
        <v>4711</v>
      </c>
      <c r="G1335" s="23" t="s">
        <v>565</v>
      </c>
      <c r="H1335" s="26">
        <v>50</v>
      </c>
      <c r="I1335" s="27" t="s">
        <v>22</v>
      </c>
      <c r="J1335" s="28" t="s">
        <v>4695</v>
      </c>
      <c r="K1335" s="29">
        <v>20</v>
      </c>
      <c r="L1335" s="30">
        <v>219.01</v>
      </c>
      <c r="M1335" s="31"/>
      <c r="N1335" s="32">
        <v>4460</v>
      </c>
      <c r="O1335" s="32">
        <v>0</v>
      </c>
    </row>
    <row r="1336" spans="1:15" ht="34.5" customHeight="1">
      <c r="A1336" s="23" t="s">
        <v>4712</v>
      </c>
      <c r="B1336" s="24" t="s">
        <v>22</v>
      </c>
      <c r="C1336" s="25" t="str">
        <f>HYPERLINK("https://www.kts-pro.ru/images/tovar/C2258-24.jpg")</f>
        <v>https://www.kts-pro.ru/images/tovar/C2258-24.jpg</v>
      </c>
      <c r="D1336" s="25" t="s">
        <v>4713</v>
      </c>
      <c r="E1336" s="28" t="s">
        <v>4714</v>
      </c>
      <c r="F1336" s="23" t="s">
        <v>4715</v>
      </c>
      <c r="G1336" s="23" t="s">
        <v>565</v>
      </c>
      <c r="H1336" s="26">
        <v>50</v>
      </c>
      <c r="I1336" s="27" t="s">
        <v>22</v>
      </c>
      <c r="J1336" s="28" t="s">
        <v>4695</v>
      </c>
      <c r="K1336" s="29">
        <v>20</v>
      </c>
      <c r="L1336" s="30">
        <v>219.01</v>
      </c>
      <c r="M1336" s="31"/>
      <c r="N1336" s="32">
        <v>4556</v>
      </c>
      <c r="O1336" s="32">
        <v>50</v>
      </c>
    </row>
    <row r="1337" spans="1:15" ht="34.5" customHeight="1">
      <c r="A1337" s="23" t="s">
        <v>4716</v>
      </c>
      <c r="B1337" s="24" t="s">
        <v>22</v>
      </c>
      <c r="C1337" s="25" t="str">
        <f>HYPERLINK("https://www.kts-pro.ru/images/tovar/C2258-31.jpg")</f>
        <v>https://www.kts-pro.ru/images/tovar/C2258-31.jpg</v>
      </c>
      <c r="D1337" s="25" t="s">
        <v>4717</v>
      </c>
      <c r="E1337" s="28" t="s">
        <v>4718</v>
      </c>
      <c r="F1337" s="23" t="s">
        <v>4719</v>
      </c>
      <c r="G1337" s="23" t="s">
        <v>565</v>
      </c>
      <c r="H1337" s="26">
        <v>50</v>
      </c>
      <c r="I1337" s="27" t="s">
        <v>22</v>
      </c>
      <c r="J1337" s="28" t="s">
        <v>4695</v>
      </c>
      <c r="K1337" s="29">
        <v>20</v>
      </c>
      <c r="L1337" s="30">
        <v>219.01</v>
      </c>
      <c r="M1337" s="31"/>
      <c r="N1337" s="32">
        <v>4454</v>
      </c>
      <c r="O1337" s="32">
        <v>1000</v>
      </c>
    </row>
    <row r="1338" spans="1:15" ht="34.5" customHeight="1">
      <c r="A1338" s="23" t="s">
        <v>4720</v>
      </c>
      <c r="B1338" s="24" t="s">
        <v>22</v>
      </c>
      <c r="C1338" s="25" t="str">
        <f>HYPERLINK("https://www.kts-pro.ru/images/tovar/C2258-27.jpg")</f>
        <v>https://www.kts-pro.ru/images/tovar/C2258-27.jpg</v>
      </c>
      <c r="D1338" s="25" t="s">
        <v>4721</v>
      </c>
      <c r="E1338" s="28" t="s">
        <v>4722</v>
      </c>
      <c r="F1338" s="23" t="s">
        <v>4723</v>
      </c>
      <c r="G1338" s="23" t="s">
        <v>565</v>
      </c>
      <c r="H1338" s="26">
        <v>50</v>
      </c>
      <c r="I1338" s="27" t="s">
        <v>22</v>
      </c>
      <c r="J1338" s="28" t="s">
        <v>4695</v>
      </c>
      <c r="K1338" s="29">
        <v>20</v>
      </c>
      <c r="L1338" s="30">
        <v>219.01</v>
      </c>
      <c r="M1338" s="31"/>
      <c r="N1338" s="32">
        <v>4004</v>
      </c>
      <c r="O1338" s="32">
        <v>50</v>
      </c>
    </row>
    <row r="1339" spans="1:15" ht="34.5" customHeight="1" thickBot="1">
      <c r="A1339" s="23" t="s">
        <v>4724</v>
      </c>
      <c r="B1339" s="24" t="s">
        <v>22</v>
      </c>
      <c r="C1339" s="25" t="str">
        <f>HYPERLINK("https://www.kts-pro.ru/images/tovar/C2258-25.jpg")</f>
        <v>https://www.kts-pro.ru/images/tovar/C2258-25.jpg</v>
      </c>
      <c r="D1339" s="25" t="s">
        <v>4725</v>
      </c>
      <c r="E1339" s="28" t="s">
        <v>4726</v>
      </c>
      <c r="F1339" s="23" t="s">
        <v>4727</v>
      </c>
      <c r="G1339" s="23" t="s">
        <v>565</v>
      </c>
      <c r="H1339" s="26">
        <v>50</v>
      </c>
      <c r="I1339" s="27" t="s">
        <v>22</v>
      </c>
      <c r="J1339" s="28" t="s">
        <v>4695</v>
      </c>
      <c r="K1339" s="29">
        <v>20</v>
      </c>
      <c r="L1339" s="30">
        <v>219.01</v>
      </c>
      <c r="M1339" s="31"/>
      <c r="N1339" s="32">
        <v>3442</v>
      </c>
      <c r="O1339" s="32">
        <v>50</v>
      </c>
    </row>
    <row r="1340" spans="1:13" ht="34.5" customHeight="1">
      <c r="A1340" s="18"/>
      <c r="B1340" s="19"/>
      <c r="C1340" s="20"/>
      <c r="D1340" s="20" t="s">
        <v>4728</v>
      </c>
      <c r="E1340" s="46" t="s">
        <v>4729</v>
      </c>
      <c r="F1340" s="22"/>
      <c r="G1340" s="22"/>
      <c r="H1340" s="22"/>
      <c r="I1340" s="22"/>
      <c r="J1340" s="21"/>
      <c r="K1340" s="22"/>
      <c r="L1340" s="22"/>
      <c r="M1340" s="22"/>
    </row>
    <row r="1341" spans="1:15" ht="34.5" customHeight="1">
      <c r="A1341" s="23" t="s">
        <v>4730</v>
      </c>
      <c r="B1341" s="24" t="s">
        <v>22</v>
      </c>
      <c r="C1341" s="25" t="str">
        <f>HYPERLINK("https://kts-pro.ru/images/tovar/C2603-11.jpg")</f>
        <v>https://kts-pro.ru/images/tovar/C2603-11.jpg</v>
      </c>
      <c r="D1341" s="25" t="s">
        <v>4731</v>
      </c>
      <c r="E1341" s="28" t="s">
        <v>4732</v>
      </c>
      <c r="F1341" s="23" t="s">
        <v>4733</v>
      </c>
      <c r="G1341" s="23" t="s">
        <v>565</v>
      </c>
      <c r="H1341" s="26">
        <v>200</v>
      </c>
      <c r="I1341" s="26">
        <v>25</v>
      </c>
      <c r="J1341" s="28" t="s">
        <v>4734</v>
      </c>
      <c r="K1341" s="29">
        <v>10</v>
      </c>
      <c r="L1341" s="30">
        <v>96.88</v>
      </c>
      <c r="M1341" s="31"/>
      <c r="N1341" s="32">
        <v>1243</v>
      </c>
      <c r="O1341" s="32">
        <v>0</v>
      </c>
    </row>
    <row r="1342" spans="1:15" ht="34.5" customHeight="1">
      <c r="A1342" s="23" t="s">
        <v>4735</v>
      </c>
      <c r="B1342" s="24" t="s">
        <v>22</v>
      </c>
      <c r="C1342" s="25" t="str">
        <f>HYPERLINK("https://kts-pro.ru/images/tovar/C2603-12.jpg")</f>
        <v>https://kts-pro.ru/images/tovar/C2603-12.jpg</v>
      </c>
      <c r="D1342" s="25" t="s">
        <v>4736</v>
      </c>
      <c r="E1342" s="28" t="s">
        <v>4737</v>
      </c>
      <c r="F1342" s="23" t="s">
        <v>4738</v>
      </c>
      <c r="G1342" s="23" t="s">
        <v>565</v>
      </c>
      <c r="H1342" s="26">
        <v>200</v>
      </c>
      <c r="I1342" s="26">
        <v>25</v>
      </c>
      <c r="J1342" s="28" t="s">
        <v>4734</v>
      </c>
      <c r="K1342" s="29">
        <v>10</v>
      </c>
      <c r="L1342" s="30">
        <v>96.88</v>
      </c>
      <c r="M1342" s="31"/>
      <c r="N1342" s="32">
        <v>2464</v>
      </c>
      <c r="O1342" s="32">
        <v>0</v>
      </c>
    </row>
    <row r="1343" spans="1:15" ht="34.5" customHeight="1">
      <c r="A1343" s="23" t="s">
        <v>4739</v>
      </c>
      <c r="B1343" s="24" t="s">
        <v>22</v>
      </c>
      <c r="C1343" s="25" t="str">
        <f>HYPERLINK("https://kts-pro.ru/images/tovar/C2603-14.jpg")</f>
        <v>https://kts-pro.ru/images/tovar/C2603-14.jpg</v>
      </c>
      <c r="D1343" s="25" t="s">
        <v>4740</v>
      </c>
      <c r="E1343" s="28" t="s">
        <v>4741</v>
      </c>
      <c r="F1343" s="23" t="s">
        <v>4742</v>
      </c>
      <c r="G1343" s="23" t="s">
        <v>565</v>
      </c>
      <c r="H1343" s="26">
        <v>200</v>
      </c>
      <c r="I1343" s="26">
        <v>25</v>
      </c>
      <c r="J1343" s="28" t="s">
        <v>4734</v>
      </c>
      <c r="K1343" s="29">
        <v>10</v>
      </c>
      <c r="L1343" s="30">
        <v>96.88</v>
      </c>
      <c r="M1343" s="31"/>
      <c r="N1343" s="32">
        <v>149</v>
      </c>
      <c r="O1343" s="32">
        <v>0</v>
      </c>
    </row>
    <row r="1344" spans="1:15" ht="34.5" customHeight="1" thickBot="1">
      <c r="A1344" s="23" t="s">
        <v>4743</v>
      </c>
      <c r="B1344" s="24" t="s">
        <v>22</v>
      </c>
      <c r="C1344" s="25" t="str">
        <f>HYPERLINK("https://kts-pro.ru/images/tovar/C2603-15.jpg")</f>
        <v>https://kts-pro.ru/images/tovar/C2603-15.jpg</v>
      </c>
      <c r="D1344" s="25" t="s">
        <v>4744</v>
      </c>
      <c r="E1344" s="28" t="s">
        <v>4745</v>
      </c>
      <c r="F1344" s="23" t="s">
        <v>4746</v>
      </c>
      <c r="G1344" s="23" t="s">
        <v>565</v>
      </c>
      <c r="H1344" s="26">
        <v>200</v>
      </c>
      <c r="I1344" s="26">
        <v>25</v>
      </c>
      <c r="J1344" s="28" t="s">
        <v>4734</v>
      </c>
      <c r="K1344" s="29">
        <v>10</v>
      </c>
      <c r="L1344" s="30">
        <v>96.88</v>
      </c>
      <c r="M1344" s="31"/>
      <c r="N1344" s="32">
        <v>2651</v>
      </c>
      <c r="O1344" s="32">
        <v>0</v>
      </c>
    </row>
    <row r="1345" spans="1:13" ht="34.5" customHeight="1">
      <c r="A1345" s="18"/>
      <c r="B1345" s="19"/>
      <c r="C1345" s="20"/>
      <c r="D1345" s="20" t="s">
        <v>4747</v>
      </c>
      <c r="E1345" s="46" t="s">
        <v>4748</v>
      </c>
      <c r="F1345" s="22"/>
      <c r="G1345" s="22"/>
      <c r="H1345" s="22"/>
      <c r="I1345" s="22"/>
      <c r="J1345" s="21"/>
      <c r="K1345" s="22"/>
      <c r="L1345" s="22"/>
      <c r="M1345" s="22"/>
    </row>
    <row r="1346" spans="1:15" ht="34.5" customHeight="1">
      <c r="A1346" s="23" t="s">
        <v>4749</v>
      </c>
      <c r="B1346" s="24" t="s">
        <v>22</v>
      </c>
      <c r="C1346" s="25" t="str">
        <f>HYPERLINK("https://kts-pro.ru/images/tovar/C3080-10.jpg")</f>
        <v>https://kts-pro.ru/images/tovar/C3080-10.jpg</v>
      </c>
      <c r="D1346" s="25" t="s">
        <v>4750</v>
      </c>
      <c r="E1346" s="28" t="s">
        <v>4751</v>
      </c>
      <c r="F1346" s="23" t="s">
        <v>4752</v>
      </c>
      <c r="G1346" s="23" t="s">
        <v>565</v>
      </c>
      <c r="H1346" s="26">
        <v>50</v>
      </c>
      <c r="I1346" s="27" t="s">
        <v>22</v>
      </c>
      <c r="J1346" s="28" t="s">
        <v>4753</v>
      </c>
      <c r="K1346" s="29">
        <v>20</v>
      </c>
      <c r="L1346" s="30">
        <v>162.58</v>
      </c>
      <c r="M1346" s="31"/>
      <c r="N1346" s="32">
        <v>4415</v>
      </c>
      <c r="O1346" s="32">
        <v>0</v>
      </c>
    </row>
    <row r="1347" spans="1:15" ht="34.5" customHeight="1">
      <c r="A1347" s="23" t="s">
        <v>4754</v>
      </c>
      <c r="B1347" s="24" t="s">
        <v>22</v>
      </c>
      <c r="C1347" s="25" t="str">
        <f>HYPERLINK("https://kts-pro.ru/images/tovar/C3080-11.jpg")</f>
        <v>https://kts-pro.ru/images/tovar/C3080-11.jpg</v>
      </c>
      <c r="D1347" s="25" t="s">
        <v>4755</v>
      </c>
      <c r="E1347" s="28" t="s">
        <v>4756</v>
      </c>
      <c r="F1347" s="23" t="s">
        <v>4757</v>
      </c>
      <c r="G1347" s="23" t="s">
        <v>565</v>
      </c>
      <c r="H1347" s="26">
        <v>50</v>
      </c>
      <c r="I1347" s="27" t="s">
        <v>22</v>
      </c>
      <c r="J1347" s="28" t="s">
        <v>4753</v>
      </c>
      <c r="K1347" s="29">
        <v>20</v>
      </c>
      <c r="L1347" s="30">
        <v>162.58</v>
      </c>
      <c r="M1347" s="31"/>
      <c r="N1347" s="32">
        <v>4426</v>
      </c>
      <c r="O1347" s="32">
        <v>0</v>
      </c>
    </row>
    <row r="1348" spans="1:15" ht="34.5" customHeight="1">
      <c r="A1348" s="23" t="s">
        <v>4758</v>
      </c>
      <c r="B1348" s="24" t="s">
        <v>22</v>
      </c>
      <c r="C1348" s="25" t="str">
        <f>HYPERLINK("https://kts-pro.ru/images/tovar/C3080-04.jpg")</f>
        <v>https://kts-pro.ru/images/tovar/C3080-04.jpg</v>
      </c>
      <c r="D1348" s="25" t="s">
        <v>4759</v>
      </c>
      <c r="E1348" s="28" t="s">
        <v>4760</v>
      </c>
      <c r="F1348" s="23" t="s">
        <v>4761</v>
      </c>
      <c r="G1348" s="23" t="s">
        <v>565</v>
      </c>
      <c r="H1348" s="26">
        <v>50</v>
      </c>
      <c r="I1348" s="27" t="s">
        <v>22</v>
      </c>
      <c r="J1348" s="28" t="s">
        <v>4762</v>
      </c>
      <c r="K1348" s="29">
        <v>10</v>
      </c>
      <c r="L1348" s="30">
        <v>113.55</v>
      </c>
      <c r="M1348" s="31"/>
      <c r="N1348" s="32">
        <v>300</v>
      </c>
      <c r="O1348" s="32">
        <v>0</v>
      </c>
    </row>
    <row r="1349" spans="1:15" ht="34.5" customHeight="1">
      <c r="A1349" s="23" t="s">
        <v>4763</v>
      </c>
      <c r="B1349" s="24" t="s">
        <v>22</v>
      </c>
      <c r="C1349" s="25" t="str">
        <f>HYPERLINK("https://kts-pro.ru/images/tovar/C3080-06.jpg")</f>
        <v>https://kts-pro.ru/images/tovar/C3080-06.jpg</v>
      </c>
      <c r="D1349" s="25" t="s">
        <v>4764</v>
      </c>
      <c r="E1349" s="28" t="s">
        <v>4765</v>
      </c>
      <c r="F1349" s="23" t="s">
        <v>4766</v>
      </c>
      <c r="G1349" s="23" t="s">
        <v>565</v>
      </c>
      <c r="H1349" s="26">
        <v>50</v>
      </c>
      <c r="I1349" s="27" t="s">
        <v>22</v>
      </c>
      <c r="J1349" s="28" t="s">
        <v>4762</v>
      </c>
      <c r="K1349" s="29">
        <v>10</v>
      </c>
      <c r="L1349" s="30">
        <v>113.55</v>
      </c>
      <c r="M1349" s="31"/>
      <c r="N1349" s="32">
        <v>412</v>
      </c>
      <c r="O1349" s="32">
        <v>0</v>
      </c>
    </row>
    <row r="1350" spans="1:15" ht="34.5" customHeight="1">
      <c r="A1350" s="23" t="s">
        <v>4767</v>
      </c>
      <c r="B1350" s="24" t="s">
        <v>22</v>
      </c>
      <c r="C1350" s="25" t="str">
        <f>HYPERLINK("https://kts-pro.ru/images/tovar/C3080-13.jpg")</f>
        <v>https://kts-pro.ru/images/tovar/C3080-13.jpg</v>
      </c>
      <c r="D1350" s="25" t="s">
        <v>4768</v>
      </c>
      <c r="E1350" s="28" t="s">
        <v>4769</v>
      </c>
      <c r="F1350" s="23" t="s">
        <v>4770</v>
      </c>
      <c r="G1350" s="23" t="s">
        <v>565</v>
      </c>
      <c r="H1350" s="26">
        <v>50</v>
      </c>
      <c r="I1350" s="27" t="s">
        <v>22</v>
      </c>
      <c r="J1350" s="28" t="s">
        <v>4753</v>
      </c>
      <c r="K1350" s="29">
        <v>20</v>
      </c>
      <c r="L1350" s="30">
        <v>162.58</v>
      </c>
      <c r="M1350" s="31"/>
      <c r="N1350" s="32">
        <v>4365</v>
      </c>
      <c r="O1350" s="32">
        <v>0</v>
      </c>
    </row>
    <row r="1351" spans="1:15" ht="34.5" customHeight="1">
      <c r="A1351" s="23" t="s">
        <v>4771</v>
      </c>
      <c r="B1351" s="24" t="s">
        <v>22</v>
      </c>
      <c r="C1351" s="25" t="str">
        <f>HYPERLINK("https://kts-pro.ru/images/tovar/C3080-12.jpg")</f>
        <v>https://kts-pro.ru/images/tovar/C3080-12.jpg</v>
      </c>
      <c r="D1351" s="25" t="s">
        <v>4772</v>
      </c>
      <c r="E1351" s="28" t="s">
        <v>4773</v>
      </c>
      <c r="F1351" s="23" t="s">
        <v>4774</v>
      </c>
      <c r="G1351" s="23" t="s">
        <v>565</v>
      </c>
      <c r="H1351" s="26">
        <v>50</v>
      </c>
      <c r="I1351" s="27" t="s">
        <v>22</v>
      </c>
      <c r="J1351" s="28" t="s">
        <v>4753</v>
      </c>
      <c r="K1351" s="29">
        <v>20</v>
      </c>
      <c r="L1351" s="30">
        <v>162.58</v>
      </c>
      <c r="M1351" s="31"/>
      <c r="N1351" s="32">
        <v>4596</v>
      </c>
      <c r="O1351" s="32">
        <v>0</v>
      </c>
    </row>
    <row r="1352" spans="1:15" ht="34.5" customHeight="1" thickBot="1">
      <c r="A1352" s="23" t="s">
        <v>4775</v>
      </c>
      <c r="B1352" s="24" t="s">
        <v>22</v>
      </c>
      <c r="C1352" s="25" t="str">
        <f>HYPERLINK("https://kts-pro.ru/images/tovar/C3080-09.jpg")</f>
        <v>https://kts-pro.ru/images/tovar/C3080-09.jpg</v>
      </c>
      <c r="D1352" s="25" t="s">
        <v>4776</v>
      </c>
      <c r="E1352" s="28" t="s">
        <v>4777</v>
      </c>
      <c r="F1352" s="23" t="s">
        <v>4778</v>
      </c>
      <c r="G1352" s="23" t="s">
        <v>565</v>
      </c>
      <c r="H1352" s="26">
        <v>50</v>
      </c>
      <c r="I1352" s="27" t="s">
        <v>22</v>
      </c>
      <c r="J1352" s="28" t="s">
        <v>4753</v>
      </c>
      <c r="K1352" s="29">
        <v>20</v>
      </c>
      <c r="L1352" s="30">
        <v>162.58</v>
      </c>
      <c r="M1352" s="31"/>
      <c r="N1352" s="32">
        <v>4446</v>
      </c>
      <c r="O1352" s="32">
        <v>0</v>
      </c>
    </row>
    <row r="1353" spans="1:13" ht="34.5" customHeight="1">
      <c r="A1353" s="18"/>
      <c r="B1353" s="19"/>
      <c r="C1353" s="20"/>
      <c r="D1353" s="20" t="s">
        <v>4779</v>
      </c>
      <c r="E1353" s="46" t="s">
        <v>4780</v>
      </c>
      <c r="F1353" s="22"/>
      <c r="G1353" s="22"/>
      <c r="H1353" s="22"/>
      <c r="I1353" s="22"/>
      <c r="J1353" s="21"/>
      <c r="K1353" s="22"/>
      <c r="L1353" s="22"/>
      <c r="M1353" s="22"/>
    </row>
    <row r="1354" spans="1:15" ht="34.5" customHeight="1">
      <c r="A1354" s="23" t="s">
        <v>4781</v>
      </c>
      <c r="B1354" s="24" t="s">
        <v>22</v>
      </c>
      <c r="C1354" s="25" t="str">
        <f>HYPERLINK("https://kts-pro.ru/images/tovar/C3081-12.jpg")</f>
        <v>https://kts-pro.ru/images/tovar/C3081-12.jpg</v>
      </c>
      <c r="D1354" s="25" t="s">
        <v>4782</v>
      </c>
      <c r="E1354" s="28" t="s">
        <v>4783</v>
      </c>
      <c r="F1354" s="23" t="s">
        <v>4784</v>
      </c>
      <c r="G1354" s="23" t="s">
        <v>565</v>
      </c>
      <c r="H1354" s="26">
        <v>50</v>
      </c>
      <c r="I1354" s="27" t="s">
        <v>22</v>
      </c>
      <c r="J1354" s="28" t="s">
        <v>4785</v>
      </c>
      <c r="K1354" s="29">
        <v>20</v>
      </c>
      <c r="L1354" s="30">
        <v>133.8</v>
      </c>
      <c r="M1354" s="31"/>
      <c r="N1354" s="32">
        <v>870</v>
      </c>
      <c r="O1354" s="32">
        <v>0</v>
      </c>
    </row>
    <row r="1355" spans="1:15" ht="34.5" customHeight="1">
      <c r="A1355" s="23" t="s">
        <v>4786</v>
      </c>
      <c r="B1355" s="24" t="s">
        <v>22</v>
      </c>
      <c r="C1355" s="25" t="str">
        <f>HYPERLINK("https://kts-pro.ru/images/tovar/C3081-14.jpg")</f>
        <v>https://kts-pro.ru/images/tovar/C3081-14.jpg</v>
      </c>
      <c r="D1355" s="25" t="s">
        <v>4787</v>
      </c>
      <c r="E1355" s="28" t="s">
        <v>4788</v>
      </c>
      <c r="F1355" s="23" t="s">
        <v>4789</v>
      </c>
      <c r="G1355" s="23" t="s">
        <v>565</v>
      </c>
      <c r="H1355" s="26">
        <v>50</v>
      </c>
      <c r="I1355" s="27" t="s">
        <v>22</v>
      </c>
      <c r="J1355" s="28" t="s">
        <v>4785</v>
      </c>
      <c r="K1355" s="29">
        <v>20</v>
      </c>
      <c r="L1355" s="30">
        <v>133.8</v>
      </c>
      <c r="M1355" s="31"/>
      <c r="N1355" s="32">
        <v>3987</v>
      </c>
      <c r="O1355" s="32">
        <v>0</v>
      </c>
    </row>
    <row r="1356" spans="1:15" ht="34.5" customHeight="1">
      <c r="A1356" s="23" t="s">
        <v>4790</v>
      </c>
      <c r="B1356" s="24" t="s">
        <v>22</v>
      </c>
      <c r="C1356" s="25" t="str">
        <f>HYPERLINK("https://kts-pro.ru/images/tovar/C3081-15.jpg")</f>
        <v>https://kts-pro.ru/images/tovar/C3081-15.jpg</v>
      </c>
      <c r="D1356" s="25" t="s">
        <v>4791</v>
      </c>
      <c r="E1356" s="28" t="s">
        <v>4792</v>
      </c>
      <c r="F1356" s="23" t="s">
        <v>4793</v>
      </c>
      <c r="G1356" s="23" t="s">
        <v>565</v>
      </c>
      <c r="H1356" s="26">
        <v>50</v>
      </c>
      <c r="I1356" s="27" t="s">
        <v>22</v>
      </c>
      <c r="J1356" s="28" t="s">
        <v>4785</v>
      </c>
      <c r="K1356" s="29">
        <v>20</v>
      </c>
      <c r="L1356" s="30">
        <v>133.8</v>
      </c>
      <c r="M1356" s="31"/>
      <c r="N1356" s="32">
        <v>4336</v>
      </c>
      <c r="O1356" s="32">
        <v>0</v>
      </c>
    </row>
    <row r="1357" spans="1:15" ht="34.5" customHeight="1">
      <c r="A1357" s="23" t="s">
        <v>4794</v>
      </c>
      <c r="B1357" s="24" t="s">
        <v>22</v>
      </c>
      <c r="C1357" s="25" t="str">
        <f>HYPERLINK("https://kts-pro.ru/images/tovar/C3081-10.jpg")</f>
        <v>https://kts-pro.ru/images/tovar/C3081-10.jpg</v>
      </c>
      <c r="D1357" s="25" t="s">
        <v>4795</v>
      </c>
      <c r="E1357" s="28" t="s">
        <v>4796</v>
      </c>
      <c r="F1357" s="23" t="s">
        <v>4797</v>
      </c>
      <c r="G1357" s="23" t="s">
        <v>565</v>
      </c>
      <c r="H1357" s="26">
        <v>50</v>
      </c>
      <c r="I1357" s="27" t="s">
        <v>22</v>
      </c>
      <c r="J1357" s="28" t="s">
        <v>4785</v>
      </c>
      <c r="K1357" s="29">
        <v>20</v>
      </c>
      <c r="L1357" s="30">
        <v>133.8</v>
      </c>
      <c r="M1357" s="31"/>
      <c r="N1357" s="32">
        <v>2482</v>
      </c>
      <c r="O1357" s="32">
        <v>0</v>
      </c>
    </row>
    <row r="1358" spans="1:15" ht="34.5" customHeight="1">
      <c r="A1358" s="23" t="s">
        <v>4798</v>
      </c>
      <c r="B1358" s="24" t="s">
        <v>22</v>
      </c>
      <c r="C1358" s="25" t="str">
        <f>HYPERLINK("https://kts-pro.ru/images/tovar/C3081-13.jpg")</f>
        <v>https://kts-pro.ru/images/tovar/C3081-13.jpg</v>
      </c>
      <c r="D1358" s="25" t="s">
        <v>4799</v>
      </c>
      <c r="E1358" s="28" t="s">
        <v>4800</v>
      </c>
      <c r="F1358" s="23" t="s">
        <v>4801</v>
      </c>
      <c r="G1358" s="23" t="s">
        <v>565</v>
      </c>
      <c r="H1358" s="26">
        <v>50</v>
      </c>
      <c r="I1358" s="27" t="s">
        <v>22</v>
      </c>
      <c r="J1358" s="28" t="s">
        <v>4785</v>
      </c>
      <c r="K1358" s="29">
        <v>20</v>
      </c>
      <c r="L1358" s="30">
        <v>133.8</v>
      </c>
      <c r="M1358" s="31"/>
      <c r="N1358" s="32">
        <v>2104</v>
      </c>
      <c r="O1358" s="32">
        <v>0</v>
      </c>
    </row>
    <row r="1359" spans="1:15" ht="34.5" customHeight="1">
      <c r="A1359" s="23" t="s">
        <v>4802</v>
      </c>
      <c r="B1359" s="24" t="s">
        <v>22</v>
      </c>
      <c r="C1359" s="25" t="str">
        <f>HYPERLINK("https://kts-pro.ru/images/tovar/C3081-11.jpg")</f>
        <v>https://kts-pro.ru/images/tovar/C3081-11.jpg</v>
      </c>
      <c r="D1359" s="25" t="s">
        <v>4803</v>
      </c>
      <c r="E1359" s="28" t="s">
        <v>4804</v>
      </c>
      <c r="F1359" s="23" t="s">
        <v>4805</v>
      </c>
      <c r="G1359" s="23" t="s">
        <v>565</v>
      </c>
      <c r="H1359" s="26">
        <v>50</v>
      </c>
      <c r="I1359" s="27" t="s">
        <v>22</v>
      </c>
      <c r="J1359" s="28" t="s">
        <v>4785</v>
      </c>
      <c r="K1359" s="29">
        <v>20</v>
      </c>
      <c r="L1359" s="30">
        <v>133.8</v>
      </c>
      <c r="M1359" s="31"/>
      <c r="N1359" s="32">
        <v>2463</v>
      </c>
      <c r="O1359" s="32">
        <v>0</v>
      </c>
    </row>
    <row r="1360" spans="1:15" ht="34.5" customHeight="1">
      <c r="A1360" s="23" t="s">
        <v>4806</v>
      </c>
      <c r="B1360" s="24" t="s">
        <v>22</v>
      </c>
      <c r="C1360" s="25" t="str">
        <f>HYPERLINK("https://kts-pro.ru/images/tovar/C3081-16.jpg")</f>
        <v>https://kts-pro.ru/images/tovar/C3081-16.jpg</v>
      </c>
      <c r="D1360" s="25" t="s">
        <v>4807</v>
      </c>
      <c r="E1360" s="28" t="s">
        <v>4808</v>
      </c>
      <c r="F1360" s="23" t="s">
        <v>4809</v>
      </c>
      <c r="G1360" s="23" t="s">
        <v>565</v>
      </c>
      <c r="H1360" s="26">
        <v>50</v>
      </c>
      <c r="I1360" s="27" t="s">
        <v>22</v>
      </c>
      <c r="J1360" s="28" t="s">
        <v>4785</v>
      </c>
      <c r="K1360" s="29">
        <v>20</v>
      </c>
      <c r="L1360" s="30">
        <v>133.8</v>
      </c>
      <c r="M1360" s="31"/>
      <c r="N1360" s="32">
        <v>5072</v>
      </c>
      <c r="O1360" s="32">
        <v>0</v>
      </c>
    </row>
    <row r="1361" spans="1:15" ht="34.5" customHeight="1" thickBot="1">
      <c r="A1361" s="23" t="s">
        <v>4810</v>
      </c>
      <c r="B1361" s="24" t="s">
        <v>22</v>
      </c>
      <c r="C1361" s="25" t="str">
        <f>HYPERLINK("https://kts-pro.ru/images/tovar/C3081-18.jpg")</f>
        <v>https://kts-pro.ru/images/tovar/C3081-18.jpg</v>
      </c>
      <c r="D1361" s="25" t="s">
        <v>4811</v>
      </c>
      <c r="E1361" s="28" t="s">
        <v>4812</v>
      </c>
      <c r="F1361" s="23" t="s">
        <v>4813</v>
      </c>
      <c r="G1361" s="23" t="s">
        <v>565</v>
      </c>
      <c r="H1361" s="26">
        <v>50</v>
      </c>
      <c r="I1361" s="27" t="s">
        <v>22</v>
      </c>
      <c r="J1361" s="28" t="s">
        <v>4785</v>
      </c>
      <c r="K1361" s="29">
        <v>20</v>
      </c>
      <c r="L1361" s="30">
        <v>133.8</v>
      </c>
      <c r="M1361" s="31"/>
      <c r="N1361" s="32">
        <v>4009</v>
      </c>
      <c r="O1361" s="32">
        <v>0</v>
      </c>
    </row>
    <row r="1362" spans="1:15" ht="34.5" customHeight="1" thickBot="1">
      <c r="A1362" s="13"/>
      <c r="B1362" s="14"/>
      <c r="C1362" s="15"/>
      <c r="D1362" s="15" t="s">
        <v>17</v>
      </c>
      <c r="E1362" s="45" t="s">
        <v>4814</v>
      </c>
      <c r="F1362" s="17"/>
      <c r="G1362" s="17"/>
      <c r="H1362" s="17"/>
      <c r="I1362" s="17"/>
      <c r="J1362" s="16"/>
      <c r="K1362" s="17"/>
      <c r="L1362" s="17"/>
      <c r="M1362" s="17"/>
      <c r="N1362" s="17"/>
      <c r="O1362" s="17"/>
    </row>
    <row r="1363" spans="1:13" ht="34.5" customHeight="1">
      <c r="A1363" s="18"/>
      <c r="B1363" s="19"/>
      <c r="C1363" s="20"/>
      <c r="D1363" s="20" t="s">
        <v>4815</v>
      </c>
      <c r="E1363" s="46" t="s">
        <v>4816</v>
      </c>
      <c r="F1363" s="22"/>
      <c r="G1363" s="22"/>
      <c r="H1363" s="22"/>
      <c r="I1363" s="22"/>
      <c r="J1363" s="21"/>
      <c r="K1363" s="22"/>
      <c r="L1363" s="22"/>
      <c r="M1363" s="22"/>
    </row>
    <row r="1364" spans="1:15" ht="34.5" customHeight="1" thickBot="1">
      <c r="A1364" s="23" t="s">
        <v>4817</v>
      </c>
      <c r="B1364" s="24" t="s">
        <v>22</v>
      </c>
      <c r="C1364" s="25" t="str">
        <f>HYPERLINK("https://www.kts-pro.ru/images/tovar/C1908-04.jpg")</f>
        <v>https://www.kts-pro.ru/images/tovar/C1908-04.jpg</v>
      </c>
      <c r="D1364" s="25" t="s">
        <v>4818</v>
      </c>
      <c r="E1364" s="28" t="s">
        <v>4819</v>
      </c>
      <c r="F1364" s="23" t="s">
        <v>4820</v>
      </c>
      <c r="G1364" s="23" t="s">
        <v>23</v>
      </c>
      <c r="H1364" s="26">
        <v>25</v>
      </c>
      <c r="I1364" s="27" t="s">
        <v>22</v>
      </c>
      <c r="J1364" s="28" t="s">
        <v>4821</v>
      </c>
      <c r="K1364" s="29">
        <v>10</v>
      </c>
      <c r="L1364" s="30">
        <v>161.55</v>
      </c>
      <c r="M1364" s="31"/>
      <c r="N1364" s="32">
        <v>4970</v>
      </c>
      <c r="O1364" s="32">
        <v>0</v>
      </c>
    </row>
    <row r="1365" spans="1:13" ht="34.5" customHeight="1">
      <c r="A1365" s="18"/>
      <c r="B1365" s="19"/>
      <c r="C1365" s="20"/>
      <c r="D1365" s="20" t="s">
        <v>4822</v>
      </c>
      <c r="E1365" s="46" t="s">
        <v>4823</v>
      </c>
      <c r="F1365" s="22"/>
      <c r="G1365" s="22"/>
      <c r="H1365" s="22"/>
      <c r="I1365" s="22"/>
      <c r="J1365" s="21"/>
      <c r="K1365" s="22"/>
      <c r="L1365" s="22"/>
      <c r="M1365" s="22"/>
    </row>
    <row r="1366" spans="1:15" ht="34.5" customHeight="1">
      <c r="A1366" s="23" t="s">
        <v>4824</v>
      </c>
      <c r="B1366" s="24" t="s">
        <v>22</v>
      </c>
      <c r="C1366" s="25" t="str">
        <f>HYPERLINK("https://www.kts-pro.ru/images/tovar/C2926-05.jpg")</f>
        <v>https://www.kts-pro.ru/images/tovar/C2926-05.jpg</v>
      </c>
      <c r="D1366" s="25" t="s">
        <v>4825</v>
      </c>
      <c r="E1366" s="28" t="s">
        <v>4826</v>
      </c>
      <c r="F1366" s="23" t="s">
        <v>4827</v>
      </c>
      <c r="G1366" s="23" t="s">
        <v>565</v>
      </c>
      <c r="H1366" s="26">
        <v>200</v>
      </c>
      <c r="I1366" s="26">
        <v>25</v>
      </c>
      <c r="J1366" s="28" t="s">
        <v>4828</v>
      </c>
      <c r="K1366" s="29">
        <v>20</v>
      </c>
      <c r="L1366" s="30">
        <v>102.74</v>
      </c>
      <c r="M1366" s="31"/>
      <c r="N1366" s="32">
        <v>336</v>
      </c>
      <c r="O1366" s="32">
        <v>0</v>
      </c>
    </row>
    <row r="1367" spans="1:15" ht="34.5" customHeight="1">
      <c r="A1367" s="23" t="s">
        <v>4829</v>
      </c>
      <c r="B1367" s="24" t="s">
        <v>22</v>
      </c>
      <c r="C1367" s="25" t="str">
        <f>HYPERLINK("https://www.kts-pro.ru/images/tovar/C2926-01.jpg")</f>
        <v>https://www.kts-pro.ru/images/tovar/C2926-01.jpg</v>
      </c>
      <c r="D1367" s="25" t="s">
        <v>4830</v>
      </c>
      <c r="E1367" s="28" t="s">
        <v>4831</v>
      </c>
      <c r="F1367" s="23" t="s">
        <v>4832</v>
      </c>
      <c r="G1367" s="23" t="s">
        <v>565</v>
      </c>
      <c r="H1367" s="26">
        <v>200</v>
      </c>
      <c r="I1367" s="26">
        <v>25</v>
      </c>
      <c r="J1367" s="28" t="s">
        <v>4828</v>
      </c>
      <c r="K1367" s="29">
        <v>20</v>
      </c>
      <c r="L1367" s="30">
        <v>102.17</v>
      </c>
      <c r="M1367" s="31"/>
      <c r="N1367" s="32">
        <v>1317</v>
      </c>
      <c r="O1367" s="32">
        <v>0</v>
      </c>
    </row>
    <row r="1368" spans="1:15" ht="34.5" customHeight="1">
      <c r="A1368" s="23" t="s">
        <v>4833</v>
      </c>
      <c r="B1368" s="24" t="s">
        <v>22</v>
      </c>
      <c r="C1368" s="25" t="str">
        <f>HYPERLINK("https://www.kts-pro.ru/images/tovar/C2926-04.jpg")</f>
        <v>https://www.kts-pro.ru/images/tovar/C2926-04.jpg</v>
      </c>
      <c r="D1368" s="25" t="s">
        <v>4834</v>
      </c>
      <c r="E1368" s="28" t="s">
        <v>4835</v>
      </c>
      <c r="F1368" s="23" t="s">
        <v>4836</v>
      </c>
      <c r="G1368" s="23" t="s">
        <v>565</v>
      </c>
      <c r="H1368" s="26">
        <v>200</v>
      </c>
      <c r="I1368" s="26">
        <v>25</v>
      </c>
      <c r="J1368" s="28" t="s">
        <v>4828</v>
      </c>
      <c r="K1368" s="29">
        <v>20</v>
      </c>
      <c r="L1368" s="30">
        <v>102.17</v>
      </c>
      <c r="M1368" s="31"/>
      <c r="N1368" s="32">
        <v>1253</v>
      </c>
      <c r="O1368" s="32">
        <v>0</v>
      </c>
    </row>
    <row r="1369" spans="1:15" ht="34.5" customHeight="1">
      <c r="A1369" s="23" t="s">
        <v>4837</v>
      </c>
      <c r="B1369" s="24" t="s">
        <v>22</v>
      </c>
      <c r="C1369" s="25" t="str">
        <f>HYPERLINK("https://www.kts-pro.ru/images/tovar/C2926-03.jpg")</f>
        <v>https://www.kts-pro.ru/images/tovar/C2926-03.jpg</v>
      </c>
      <c r="D1369" s="25" t="s">
        <v>4838</v>
      </c>
      <c r="E1369" s="28" t="s">
        <v>4839</v>
      </c>
      <c r="F1369" s="23" t="s">
        <v>4840</v>
      </c>
      <c r="G1369" s="23" t="s">
        <v>565</v>
      </c>
      <c r="H1369" s="26">
        <v>200</v>
      </c>
      <c r="I1369" s="26">
        <v>25</v>
      </c>
      <c r="J1369" s="28" t="s">
        <v>4828</v>
      </c>
      <c r="K1369" s="29">
        <v>20</v>
      </c>
      <c r="L1369" s="30">
        <v>102.17</v>
      </c>
      <c r="M1369" s="31"/>
      <c r="N1369" s="32">
        <v>1206</v>
      </c>
      <c r="O1369" s="32">
        <v>0</v>
      </c>
    </row>
    <row r="1370" spans="1:15" ht="34.5" customHeight="1">
      <c r="A1370" s="23" t="s">
        <v>4841</v>
      </c>
      <c r="B1370" s="24" t="s">
        <v>22</v>
      </c>
      <c r="C1370" s="25" t="str">
        <f>HYPERLINK("https://www.kts-pro.ru/images/tovar/C2926-09.jpg")</f>
        <v>https://www.kts-pro.ru/images/tovar/C2926-09.jpg</v>
      </c>
      <c r="D1370" s="25" t="s">
        <v>4842</v>
      </c>
      <c r="E1370" s="28" t="s">
        <v>4843</v>
      </c>
      <c r="F1370" s="23" t="s">
        <v>4844</v>
      </c>
      <c r="G1370" s="23" t="s">
        <v>565</v>
      </c>
      <c r="H1370" s="26">
        <v>200</v>
      </c>
      <c r="I1370" s="26">
        <v>25</v>
      </c>
      <c r="J1370" s="28" t="s">
        <v>4828</v>
      </c>
      <c r="K1370" s="29">
        <v>20</v>
      </c>
      <c r="L1370" s="30">
        <v>102.17</v>
      </c>
      <c r="M1370" s="31"/>
      <c r="N1370" s="32">
        <v>2041</v>
      </c>
      <c r="O1370" s="32">
        <v>0</v>
      </c>
    </row>
    <row r="1371" spans="1:15" ht="34.5" customHeight="1">
      <c r="A1371" s="23" t="s">
        <v>4845</v>
      </c>
      <c r="B1371" s="24" t="s">
        <v>22</v>
      </c>
      <c r="C1371" s="25" t="str">
        <f>HYPERLINK("https://www.kts-pro.ru/images/tovar/C2926-07.jpg")</f>
        <v>https://www.kts-pro.ru/images/tovar/C2926-07.jpg</v>
      </c>
      <c r="D1371" s="25" t="s">
        <v>4846</v>
      </c>
      <c r="E1371" s="28" t="s">
        <v>4847</v>
      </c>
      <c r="F1371" s="23" t="s">
        <v>4848</v>
      </c>
      <c r="G1371" s="23" t="s">
        <v>565</v>
      </c>
      <c r="H1371" s="26">
        <v>200</v>
      </c>
      <c r="I1371" s="26">
        <v>25</v>
      </c>
      <c r="J1371" s="28" t="s">
        <v>4828</v>
      </c>
      <c r="K1371" s="29">
        <v>20</v>
      </c>
      <c r="L1371" s="30">
        <v>102.17</v>
      </c>
      <c r="M1371" s="31"/>
      <c r="N1371" s="32">
        <v>1649</v>
      </c>
      <c r="O1371" s="32">
        <v>0</v>
      </c>
    </row>
    <row r="1372" spans="1:15" ht="34.5" customHeight="1">
      <c r="A1372" s="23" t="s">
        <v>4849</v>
      </c>
      <c r="B1372" s="24" t="s">
        <v>22</v>
      </c>
      <c r="C1372" s="25" t="str">
        <f>HYPERLINK("https://www.kts-pro.ru/images/tovar/C2926-10.jpg")</f>
        <v>https://www.kts-pro.ru/images/tovar/C2926-10.jpg</v>
      </c>
      <c r="D1372" s="25" t="s">
        <v>4850</v>
      </c>
      <c r="E1372" s="28" t="s">
        <v>4851</v>
      </c>
      <c r="F1372" s="23" t="s">
        <v>4852</v>
      </c>
      <c r="G1372" s="23" t="s">
        <v>565</v>
      </c>
      <c r="H1372" s="26">
        <v>200</v>
      </c>
      <c r="I1372" s="26">
        <v>25</v>
      </c>
      <c r="J1372" s="28" t="s">
        <v>4828</v>
      </c>
      <c r="K1372" s="29">
        <v>20</v>
      </c>
      <c r="L1372" s="30">
        <v>102.17</v>
      </c>
      <c r="M1372" s="31"/>
      <c r="N1372" s="32">
        <v>1683</v>
      </c>
      <c r="O1372" s="32">
        <v>0</v>
      </c>
    </row>
    <row r="1373" spans="1:15" ht="34.5" customHeight="1" thickBot="1">
      <c r="A1373" s="23" t="s">
        <v>4853</v>
      </c>
      <c r="B1373" s="24" t="s">
        <v>22</v>
      </c>
      <c r="C1373" s="25" t="str">
        <f>HYPERLINK("https://www.kts-pro.ru/images/tovar/C2926-08.jpg")</f>
        <v>https://www.kts-pro.ru/images/tovar/C2926-08.jpg</v>
      </c>
      <c r="D1373" s="25" t="s">
        <v>4854</v>
      </c>
      <c r="E1373" s="28" t="s">
        <v>4855</v>
      </c>
      <c r="F1373" s="23" t="s">
        <v>4856</v>
      </c>
      <c r="G1373" s="23" t="s">
        <v>565</v>
      </c>
      <c r="H1373" s="26">
        <v>200</v>
      </c>
      <c r="I1373" s="26">
        <v>25</v>
      </c>
      <c r="J1373" s="28" t="s">
        <v>4828</v>
      </c>
      <c r="K1373" s="29">
        <v>20</v>
      </c>
      <c r="L1373" s="30">
        <v>102.74</v>
      </c>
      <c r="M1373" s="31"/>
      <c r="N1373" s="32">
        <v>555</v>
      </c>
      <c r="O1373" s="32">
        <v>0</v>
      </c>
    </row>
    <row r="1374" spans="1:13" ht="34.5" customHeight="1">
      <c r="A1374" s="18"/>
      <c r="B1374" s="19"/>
      <c r="C1374" s="20"/>
      <c r="D1374" s="20" t="s">
        <v>4857</v>
      </c>
      <c r="E1374" s="46" t="s">
        <v>4858</v>
      </c>
      <c r="F1374" s="22"/>
      <c r="G1374" s="22"/>
      <c r="H1374" s="22"/>
      <c r="I1374" s="22"/>
      <c r="J1374" s="21"/>
      <c r="K1374" s="22"/>
      <c r="L1374" s="22"/>
      <c r="M1374" s="22"/>
    </row>
    <row r="1375" spans="1:15" ht="34.5" customHeight="1" thickBot="1">
      <c r="A1375" s="23" t="s">
        <v>4859</v>
      </c>
      <c r="B1375" s="24" t="s">
        <v>22</v>
      </c>
      <c r="C1375" s="25" t="str">
        <f>HYPERLINK("https://www.kts-pro.ru/images/tovar/С3541-01.jpg")</f>
        <v>https://www.kts-pro.ru/images/tovar/С3541-01.jpg</v>
      </c>
      <c r="D1375" s="25" t="s">
        <v>4860</v>
      </c>
      <c r="E1375" s="28" t="s">
        <v>4861</v>
      </c>
      <c r="F1375" s="23" t="s">
        <v>4862</v>
      </c>
      <c r="G1375" s="23" t="s">
        <v>565</v>
      </c>
      <c r="H1375" s="26">
        <v>200</v>
      </c>
      <c r="I1375" s="26">
        <v>50</v>
      </c>
      <c r="J1375" s="28" t="s">
        <v>4863</v>
      </c>
      <c r="K1375" s="29">
        <v>20</v>
      </c>
      <c r="L1375" s="30">
        <v>154.23</v>
      </c>
      <c r="M1375" s="31"/>
      <c r="N1375" s="32">
        <v>4235</v>
      </c>
      <c r="O1375" s="32">
        <v>155</v>
      </c>
    </row>
    <row r="1376" spans="1:13" ht="34.5" customHeight="1">
      <c r="A1376" s="18"/>
      <c r="B1376" s="19"/>
      <c r="C1376" s="20"/>
      <c r="D1376" s="20" t="s">
        <v>4864</v>
      </c>
      <c r="E1376" s="46" t="s">
        <v>4865</v>
      </c>
      <c r="F1376" s="22"/>
      <c r="G1376" s="22"/>
      <c r="H1376" s="22"/>
      <c r="I1376" s="22"/>
      <c r="J1376" s="21"/>
      <c r="K1376" s="22"/>
      <c r="L1376" s="22"/>
      <c r="M1376" s="22"/>
    </row>
    <row r="1377" spans="1:15" ht="34.5" customHeight="1" thickBot="1">
      <c r="A1377" s="23" t="s">
        <v>4866</v>
      </c>
      <c r="B1377" s="24" t="s">
        <v>22</v>
      </c>
      <c r="C1377" s="25" t="str">
        <f>HYPERLINK("https://www.kts-pro.ru/images/tovar/С3540-01.jpg")</f>
        <v>https://www.kts-pro.ru/images/tovar/С3540-01.jpg</v>
      </c>
      <c r="D1377" s="25" t="s">
        <v>4867</v>
      </c>
      <c r="E1377" s="28" t="s">
        <v>4868</v>
      </c>
      <c r="F1377" s="23" t="s">
        <v>4869</v>
      </c>
      <c r="G1377" s="23" t="s">
        <v>565</v>
      </c>
      <c r="H1377" s="26">
        <v>200</v>
      </c>
      <c r="I1377" s="26">
        <v>50</v>
      </c>
      <c r="J1377" s="28" t="s">
        <v>4870</v>
      </c>
      <c r="K1377" s="29">
        <v>20</v>
      </c>
      <c r="L1377" s="30">
        <v>142.8</v>
      </c>
      <c r="M1377" s="31"/>
      <c r="N1377" s="32">
        <v>3949</v>
      </c>
      <c r="O1377" s="32">
        <v>850</v>
      </c>
    </row>
    <row r="1378" spans="1:15" ht="34.5" customHeight="1" thickBot="1">
      <c r="A1378" s="13"/>
      <c r="B1378" s="14"/>
      <c r="C1378" s="15"/>
      <c r="D1378" s="15" t="s">
        <v>17</v>
      </c>
      <c r="E1378" s="45" t="s">
        <v>4871</v>
      </c>
      <c r="F1378" s="17"/>
      <c r="G1378" s="17"/>
      <c r="H1378" s="17"/>
      <c r="I1378" s="17"/>
      <c r="J1378" s="16"/>
      <c r="K1378" s="17"/>
      <c r="L1378" s="17"/>
      <c r="M1378" s="17"/>
      <c r="N1378" s="17"/>
      <c r="O1378" s="17"/>
    </row>
    <row r="1379" spans="1:13" ht="34.5" customHeight="1">
      <c r="A1379" s="18"/>
      <c r="B1379" s="19"/>
      <c r="C1379" s="20"/>
      <c r="D1379" s="20" t="s">
        <v>4872</v>
      </c>
      <c r="E1379" s="46" t="s">
        <v>4873</v>
      </c>
      <c r="F1379" s="22"/>
      <c r="G1379" s="22"/>
      <c r="H1379" s="22"/>
      <c r="I1379" s="22"/>
      <c r="J1379" s="21"/>
      <c r="K1379" s="22"/>
      <c r="L1379" s="22"/>
      <c r="M1379" s="22"/>
    </row>
    <row r="1380" spans="1:15" ht="34.5" customHeight="1" thickBot="1">
      <c r="A1380" s="23" t="s">
        <v>4874</v>
      </c>
      <c r="B1380" s="24" t="s">
        <v>22</v>
      </c>
      <c r="C1380" s="25" t="str">
        <f>HYPERLINK("https://www.kts-pro.ru/images/tovar/C2541-05.jpg")</f>
        <v>https://www.kts-pro.ru/images/tovar/C2541-05.jpg</v>
      </c>
      <c r="D1380" s="25" t="s">
        <v>4875</v>
      </c>
      <c r="E1380" s="28" t="s">
        <v>4876</v>
      </c>
      <c r="F1380" s="23" t="s">
        <v>4877</v>
      </c>
      <c r="G1380" s="23" t="s">
        <v>565</v>
      </c>
      <c r="H1380" s="26">
        <v>200</v>
      </c>
      <c r="I1380" s="26">
        <v>50</v>
      </c>
      <c r="J1380" s="28" t="s">
        <v>4878</v>
      </c>
      <c r="K1380" s="29">
        <v>20</v>
      </c>
      <c r="L1380" s="30">
        <v>139.17</v>
      </c>
      <c r="M1380" s="31"/>
      <c r="N1380" s="32">
        <v>4894</v>
      </c>
      <c r="O1380" s="32">
        <v>0</v>
      </c>
    </row>
    <row r="1381" spans="1:13" ht="34.5" customHeight="1">
      <c r="A1381" s="18"/>
      <c r="B1381" s="19"/>
      <c r="C1381" s="20"/>
      <c r="D1381" s="20" t="s">
        <v>4879</v>
      </c>
      <c r="E1381" s="46" t="s">
        <v>4880</v>
      </c>
      <c r="F1381" s="22"/>
      <c r="G1381" s="22"/>
      <c r="H1381" s="22"/>
      <c r="I1381" s="22"/>
      <c r="J1381" s="21"/>
      <c r="K1381" s="22"/>
      <c r="L1381" s="22"/>
      <c r="M1381" s="22"/>
    </row>
    <row r="1382" spans="1:15" ht="34.5" customHeight="1">
      <c r="A1382" s="23" t="s">
        <v>4881</v>
      </c>
      <c r="B1382" s="24" t="s">
        <v>22</v>
      </c>
      <c r="C1382" s="25" t="str">
        <f>HYPERLINK("https://www.kts-pro.ru/images/tovar/C2928-07.jpg")</f>
        <v>https://www.kts-pro.ru/images/tovar/C2928-07.jpg</v>
      </c>
      <c r="D1382" s="25" t="s">
        <v>4882</v>
      </c>
      <c r="E1382" s="28" t="s">
        <v>4883</v>
      </c>
      <c r="F1382" s="23" t="s">
        <v>4884</v>
      </c>
      <c r="G1382" s="23" t="s">
        <v>565</v>
      </c>
      <c r="H1382" s="26">
        <v>200</v>
      </c>
      <c r="I1382" s="26">
        <v>25</v>
      </c>
      <c r="J1382" s="28" t="s">
        <v>4885</v>
      </c>
      <c r="K1382" s="29">
        <v>20</v>
      </c>
      <c r="L1382" s="30">
        <v>94.86</v>
      </c>
      <c r="M1382" s="31"/>
      <c r="N1382" s="32">
        <v>1566</v>
      </c>
      <c r="O1382" s="32">
        <v>0</v>
      </c>
    </row>
    <row r="1383" spans="1:15" ht="34.5" customHeight="1">
      <c r="A1383" s="23" t="s">
        <v>4886</v>
      </c>
      <c r="B1383" s="24" t="s">
        <v>22</v>
      </c>
      <c r="C1383" s="25" t="str">
        <f>HYPERLINK("https://www.kts-pro.ru/images/tovar/C2928-01.jpg")</f>
        <v>https://www.kts-pro.ru/images/tovar/C2928-01.jpg</v>
      </c>
      <c r="D1383" s="25" t="s">
        <v>4887</v>
      </c>
      <c r="E1383" s="28" t="s">
        <v>4888</v>
      </c>
      <c r="F1383" s="23" t="s">
        <v>4889</v>
      </c>
      <c r="G1383" s="23" t="s">
        <v>565</v>
      </c>
      <c r="H1383" s="26">
        <v>200</v>
      </c>
      <c r="I1383" s="26">
        <v>25</v>
      </c>
      <c r="J1383" s="28" t="s">
        <v>4885</v>
      </c>
      <c r="K1383" s="29">
        <v>20</v>
      </c>
      <c r="L1383" s="30">
        <v>94.86</v>
      </c>
      <c r="M1383" s="31"/>
      <c r="N1383" s="32">
        <v>2842</v>
      </c>
      <c r="O1383" s="32">
        <v>0</v>
      </c>
    </row>
    <row r="1384" spans="1:15" ht="34.5" customHeight="1">
      <c r="A1384" s="23" t="s">
        <v>4890</v>
      </c>
      <c r="B1384" s="24" t="s">
        <v>22</v>
      </c>
      <c r="C1384" s="25" t="str">
        <f>HYPERLINK("https://www.kts-pro.ru/images/tovar/C2928-04.jpg")</f>
        <v>https://www.kts-pro.ru/images/tovar/C2928-04.jpg</v>
      </c>
      <c r="D1384" s="25" t="s">
        <v>4891</v>
      </c>
      <c r="E1384" s="28" t="s">
        <v>4892</v>
      </c>
      <c r="F1384" s="23" t="s">
        <v>4893</v>
      </c>
      <c r="G1384" s="23" t="s">
        <v>565</v>
      </c>
      <c r="H1384" s="26">
        <v>200</v>
      </c>
      <c r="I1384" s="26">
        <v>25</v>
      </c>
      <c r="J1384" s="28" t="s">
        <v>4885</v>
      </c>
      <c r="K1384" s="29">
        <v>20</v>
      </c>
      <c r="L1384" s="30">
        <v>94.86</v>
      </c>
      <c r="M1384" s="31"/>
      <c r="N1384" s="32">
        <v>2056</v>
      </c>
      <c r="O1384" s="32">
        <v>1</v>
      </c>
    </row>
    <row r="1385" spans="1:15" ht="34.5" customHeight="1">
      <c r="A1385" s="23" t="s">
        <v>4894</v>
      </c>
      <c r="B1385" s="24" t="s">
        <v>22</v>
      </c>
      <c r="C1385" s="25" t="str">
        <f>HYPERLINK("https://www.kts-pro.ru/images/tovar/C2928-02.jpg")</f>
        <v>https://www.kts-pro.ru/images/tovar/C2928-02.jpg</v>
      </c>
      <c r="D1385" s="25" t="s">
        <v>4895</v>
      </c>
      <c r="E1385" s="28" t="s">
        <v>4896</v>
      </c>
      <c r="F1385" s="23" t="s">
        <v>4897</v>
      </c>
      <c r="G1385" s="23" t="s">
        <v>565</v>
      </c>
      <c r="H1385" s="26">
        <v>200</v>
      </c>
      <c r="I1385" s="26">
        <v>25</v>
      </c>
      <c r="J1385" s="28" t="s">
        <v>4885</v>
      </c>
      <c r="K1385" s="29">
        <v>20</v>
      </c>
      <c r="L1385" s="30">
        <v>94.86</v>
      </c>
      <c r="M1385" s="31"/>
      <c r="N1385" s="32">
        <v>813</v>
      </c>
      <c r="O1385" s="32">
        <v>0</v>
      </c>
    </row>
    <row r="1386" spans="1:15" ht="34.5" customHeight="1">
      <c r="A1386" s="23" t="s">
        <v>4898</v>
      </c>
      <c r="B1386" s="24" t="s">
        <v>22</v>
      </c>
      <c r="C1386" s="25" t="str">
        <f>HYPERLINK("https://www.kts-pro.ru/images/tovar/C2928-09.jpg")</f>
        <v>https://www.kts-pro.ru/images/tovar/C2928-09.jpg</v>
      </c>
      <c r="D1386" s="25" t="s">
        <v>4899</v>
      </c>
      <c r="E1386" s="28" t="s">
        <v>4900</v>
      </c>
      <c r="F1386" s="23" t="s">
        <v>4901</v>
      </c>
      <c r="G1386" s="23" t="s">
        <v>565</v>
      </c>
      <c r="H1386" s="26">
        <v>200</v>
      </c>
      <c r="I1386" s="26">
        <v>25</v>
      </c>
      <c r="J1386" s="28" t="s">
        <v>4885</v>
      </c>
      <c r="K1386" s="29">
        <v>20</v>
      </c>
      <c r="L1386" s="30">
        <v>94.86</v>
      </c>
      <c r="M1386" s="31"/>
      <c r="N1386" s="32">
        <v>1926</v>
      </c>
      <c r="O1386" s="32">
        <v>0</v>
      </c>
    </row>
    <row r="1387" spans="1:15" ht="34.5" customHeight="1">
      <c r="A1387" s="23" t="s">
        <v>4902</v>
      </c>
      <c r="B1387" s="24" t="s">
        <v>22</v>
      </c>
      <c r="C1387" s="25" t="str">
        <f>HYPERLINK("https://www.kts-pro.ru/images/tovar/C2928-03.jpg")</f>
        <v>https://www.kts-pro.ru/images/tovar/C2928-03.jpg</v>
      </c>
      <c r="D1387" s="25" t="s">
        <v>4903</v>
      </c>
      <c r="E1387" s="28" t="s">
        <v>4904</v>
      </c>
      <c r="F1387" s="23" t="s">
        <v>4905</v>
      </c>
      <c r="G1387" s="23" t="s">
        <v>565</v>
      </c>
      <c r="H1387" s="26">
        <v>200</v>
      </c>
      <c r="I1387" s="26">
        <v>25</v>
      </c>
      <c r="J1387" s="28" t="s">
        <v>4885</v>
      </c>
      <c r="K1387" s="29">
        <v>20</v>
      </c>
      <c r="L1387" s="30">
        <v>94.86</v>
      </c>
      <c r="M1387" s="31"/>
      <c r="N1387" s="32">
        <v>1468</v>
      </c>
      <c r="O1387" s="32">
        <v>0</v>
      </c>
    </row>
    <row r="1388" spans="1:15" ht="34.5" customHeight="1">
      <c r="A1388" s="23" t="s">
        <v>4906</v>
      </c>
      <c r="B1388" s="24" t="s">
        <v>22</v>
      </c>
      <c r="C1388" s="25" t="str">
        <f>HYPERLINK("https://www.kts-pro.ru/images/tovar/C2928-08.jpg")</f>
        <v>https://www.kts-pro.ru/images/tovar/C2928-08.jpg</v>
      </c>
      <c r="D1388" s="25" t="s">
        <v>4907</v>
      </c>
      <c r="E1388" s="28" t="s">
        <v>4908</v>
      </c>
      <c r="F1388" s="23" t="s">
        <v>4909</v>
      </c>
      <c r="G1388" s="23" t="s">
        <v>565</v>
      </c>
      <c r="H1388" s="26">
        <v>200</v>
      </c>
      <c r="I1388" s="26">
        <v>25</v>
      </c>
      <c r="J1388" s="28" t="s">
        <v>4885</v>
      </c>
      <c r="K1388" s="29">
        <v>20</v>
      </c>
      <c r="L1388" s="30">
        <v>94.86</v>
      </c>
      <c r="M1388" s="31"/>
      <c r="N1388" s="32">
        <v>3664</v>
      </c>
      <c r="O1388" s="32">
        <v>0</v>
      </c>
    </row>
    <row r="1389" spans="1:15" ht="34.5" customHeight="1" thickBot="1">
      <c r="A1389" s="23" t="s">
        <v>4910</v>
      </c>
      <c r="B1389" s="24" t="s">
        <v>22</v>
      </c>
      <c r="C1389" s="25" t="str">
        <f>HYPERLINK("https://www.kts-pro.ru/images/tovar/C2928-05.jpg")</f>
        <v>https://www.kts-pro.ru/images/tovar/C2928-05.jpg</v>
      </c>
      <c r="D1389" s="25" t="s">
        <v>4911</v>
      </c>
      <c r="E1389" s="28" t="s">
        <v>4912</v>
      </c>
      <c r="F1389" s="23" t="s">
        <v>4913</v>
      </c>
      <c r="G1389" s="23" t="s">
        <v>565</v>
      </c>
      <c r="H1389" s="26">
        <v>200</v>
      </c>
      <c r="I1389" s="26">
        <v>25</v>
      </c>
      <c r="J1389" s="28" t="s">
        <v>4885</v>
      </c>
      <c r="K1389" s="29">
        <v>20</v>
      </c>
      <c r="L1389" s="30">
        <v>94.86</v>
      </c>
      <c r="M1389" s="31"/>
      <c r="N1389" s="32">
        <v>2044</v>
      </c>
      <c r="O1389" s="32">
        <v>0</v>
      </c>
    </row>
    <row r="1390" spans="1:13" ht="34.5" customHeight="1">
      <c r="A1390" s="18"/>
      <c r="B1390" s="19"/>
      <c r="C1390" s="20"/>
      <c r="D1390" s="20" t="s">
        <v>4914</v>
      </c>
      <c r="E1390" s="46" t="s">
        <v>4915</v>
      </c>
      <c r="F1390" s="22"/>
      <c r="G1390" s="22"/>
      <c r="H1390" s="22"/>
      <c r="I1390" s="22"/>
      <c r="J1390" s="21"/>
      <c r="K1390" s="22"/>
      <c r="L1390" s="22"/>
      <c r="M1390" s="22"/>
    </row>
    <row r="1391" spans="1:15" ht="34.5" customHeight="1" thickBot="1">
      <c r="A1391" s="23" t="s">
        <v>4916</v>
      </c>
      <c r="B1391" s="24" t="s">
        <v>22</v>
      </c>
      <c r="C1391" s="25" t="str">
        <f>HYPERLINK("https://www.kts-pro.ru/images/tovar/C3520-05.jpg")</f>
        <v>https://www.kts-pro.ru/images/tovar/C3520-05.jpg</v>
      </c>
      <c r="D1391" s="25" t="s">
        <v>4917</v>
      </c>
      <c r="E1391" s="28" t="s">
        <v>4918</v>
      </c>
      <c r="F1391" s="23" t="s">
        <v>4919</v>
      </c>
      <c r="G1391" s="23" t="s">
        <v>565</v>
      </c>
      <c r="H1391" s="26">
        <v>200</v>
      </c>
      <c r="I1391" s="26">
        <v>50</v>
      </c>
      <c r="J1391" s="28" t="s">
        <v>4920</v>
      </c>
      <c r="K1391" s="29">
        <v>20</v>
      </c>
      <c r="L1391" s="30">
        <v>218.21</v>
      </c>
      <c r="M1391" s="31"/>
      <c r="N1391" s="32">
        <v>5710</v>
      </c>
      <c r="O1391" s="32">
        <v>0</v>
      </c>
    </row>
    <row r="1392" spans="1:15" ht="34.5" customHeight="1" thickBot="1">
      <c r="A1392" s="13"/>
      <c r="B1392" s="14"/>
      <c r="C1392" s="15"/>
      <c r="D1392" s="15" t="s">
        <v>17</v>
      </c>
      <c r="E1392" s="45" t="s">
        <v>4921</v>
      </c>
      <c r="F1392" s="17"/>
      <c r="G1392" s="17"/>
      <c r="H1392" s="17"/>
      <c r="I1392" s="17"/>
      <c r="J1392" s="16"/>
      <c r="K1392" s="17"/>
      <c r="L1392" s="17"/>
      <c r="M1392" s="17"/>
      <c r="N1392" s="17"/>
      <c r="O1392" s="17"/>
    </row>
    <row r="1393" spans="1:13" ht="34.5" customHeight="1">
      <c r="A1393" s="18"/>
      <c r="B1393" s="19"/>
      <c r="C1393" s="20"/>
      <c r="D1393" s="20" t="s">
        <v>4922</v>
      </c>
      <c r="E1393" s="46" t="s">
        <v>4923</v>
      </c>
      <c r="F1393" s="22"/>
      <c r="G1393" s="22"/>
      <c r="H1393" s="22"/>
      <c r="I1393" s="22"/>
      <c r="J1393" s="21"/>
      <c r="K1393" s="22"/>
      <c r="L1393" s="22"/>
      <c r="M1393" s="22"/>
    </row>
    <row r="1394" spans="1:15" ht="34.5" customHeight="1" thickBot="1">
      <c r="A1394" s="23" t="s">
        <v>4924</v>
      </c>
      <c r="B1394" s="24" t="s">
        <v>22</v>
      </c>
      <c r="C1394" s="25" t="str">
        <f>HYPERLINK("https://kts-pro.ru/images/tovar/C0442.jpg")</f>
        <v>https://kts-pro.ru/images/tovar/C0442.jpg</v>
      </c>
      <c r="D1394" s="25" t="s">
        <v>4922</v>
      </c>
      <c r="E1394" s="28" t="s">
        <v>4925</v>
      </c>
      <c r="F1394" s="23" t="s">
        <v>4926</v>
      </c>
      <c r="G1394" s="23" t="s">
        <v>565</v>
      </c>
      <c r="H1394" s="26">
        <v>20</v>
      </c>
      <c r="I1394" s="27" t="s">
        <v>22</v>
      </c>
      <c r="J1394" s="28" t="s">
        <v>4927</v>
      </c>
      <c r="K1394" s="29">
        <v>20</v>
      </c>
      <c r="L1394" s="30">
        <v>66.79</v>
      </c>
      <c r="M1394" s="31"/>
      <c r="N1394" s="32">
        <v>3878</v>
      </c>
      <c r="O1394" s="32">
        <v>20</v>
      </c>
    </row>
    <row r="1395" spans="1:13" ht="34.5" customHeight="1">
      <c r="A1395" s="18"/>
      <c r="B1395" s="19"/>
      <c r="C1395" s="20"/>
      <c r="D1395" s="20" t="s">
        <v>4928</v>
      </c>
      <c r="E1395" s="46" t="s">
        <v>4929</v>
      </c>
      <c r="F1395" s="22"/>
      <c r="G1395" s="22"/>
      <c r="H1395" s="22"/>
      <c r="I1395" s="22"/>
      <c r="J1395" s="21"/>
      <c r="K1395" s="22"/>
      <c r="L1395" s="22"/>
      <c r="M1395" s="22"/>
    </row>
    <row r="1396" spans="1:15" ht="34.5" customHeight="1" thickBot="1">
      <c r="A1396" s="23" t="s">
        <v>4930</v>
      </c>
      <c r="B1396" s="24" t="s">
        <v>22</v>
      </c>
      <c r="C1396" s="25" t="str">
        <f>HYPERLINK("https://kts-pro.ru/images/tovar/C0516-01.jpg")</f>
        <v>https://kts-pro.ru/images/tovar/C0516-01.jpg</v>
      </c>
      <c r="D1396" s="25" t="s">
        <v>4928</v>
      </c>
      <c r="E1396" s="28" t="s">
        <v>4931</v>
      </c>
      <c r="F1396" s="23" t="s">
        <v>4932</v>
      </c>
      <c r="G1396" s="23" t="s">
        <v>565</v>
      </c>
      <c r="H1396" s="26">
        <v>20</v>
      </c>
      <c r="I1396" s="27" t="s">
        <v>22</v>
      </c>
      <c r="J1396" s="28" t="s">
        <v>4933</v>
      </c>
      <c r="K1396" s="29">
        <v>20</v>
      </c>
      <c r="L1396" s="30">
        <v>80.4</v>
      </c>
      <c r="M1396" s="31"/>
      <c r="N1396" s="32">
        <v>957</v>
      </c>
      <c r="O1396" s="32">
        <v>20</v>
      </c>
    </row>
    <row r="1397" spans="1:15" ht="34.5" customHeight="1" thickBot="1">
      <c r="A1397" s="13"/>
      <c r="B1397" s="14"/>
      <c r="C1397" s="15"/>
      <c r="D1397" s="15" t="s">
        <v>17</v>
      </c>
      <c r="E1397" s="45" t="s">
        <v>4934</v>
      </c>
      <c r="F1397" s="17"/>
      <c r="G1397" s="17"/>
      <c r="H1397" s="17"/>
      <c r="I1397" s="17"/>
      <c r="J1397" s="16"/>
      <c r="K1397" s="17"/>
      <c r="L1397" s="17"/>
      <c r="M1397" s="17"/>
      <c r="N1397" s="17"/>
      <c r="O1397" s="17"/>
    </row>
    <row r="1398" spans="1:13" ht="34.5" customHeight="1">
      <c r="A1398" s="18"/>
      <c r="B1398" s="19"/>
      <c r="C1398" s="20"/>
      <c r="D1398" s="20" t="s">
        <v>4935</v>
      </c>
      <c r="E1398" s="46" t="s">
        <v>4936</v>
      </c>
      <c r="F1398" s="22"/>
      <c r="G1398" s="22"/>
      <c r="H1398" s="22"/>
      <c r="I1398" s="22"/>
      <c r="J1398" s="21"/>
      <c r="K1398" s="22"/>
      <c r="L1398" s="22"/>
      <c r="M1398" s="22"/>
    </row>
    <row r="1399" spans="1:15" ht="34.5" customHeight="1">
      <c r="A1399" s="33" t="s">
        <v>4937</v>
      </c>
      <c r="B1399" s="34" t="s">
        <v>454</v>
      </c>
      <c r="C1399" s="35" t="str">
        <f>HYPERLINK("https://www.kts-pro.ru/images/tovar/C8991-01.jpg")</f>
        <v>https://www.kts-pro.ru/images/tovar/C8991-01.jpg</v>
      </c>
      <c r="D1399" s="35" t="s">
        <v>4938</v>
      </c>
      <c r="E1399" s="38" t="s">
        <v>4939</v>
      </c>
      <c r="F1399" s="33" t="s">
        <v>4940</v>
      </c>
      <c r="G1399" s="33" t="s">
        <v>565</v>
      </c>
      <c r="H1399" s="36">
        <v>500</v>
      </c>
      <c r="I1399" s="36">
        <v>50</v>
      </c>
      <c r="J1399" s="38" t="s">
        <v>4941</v>
      </c>
      <c r="K1399" s="39">
        <v>20</v>
      </c>
      <c r="L1399" s="40">
        <v>42.6</v>
      </c>
      <c r="M1399" s="31"/>
      <c r="N1399" s="41">
        <v>525</v>
      </c>
      <c r="O1399" s="41">
        <v>205</v>
      </c>
    </row>
    <row r="1400" spans="1:15" ht="34.5" customHeight="1">
      <c r="A1400" s="33" t="s">
        <v>4942</v>
      </c>
      <c r="B1400" s="34" t="s">
        <v>454</v>
      </c>
      <c r="C1400" s="35" t="str">
        <f>HYPERLINK("https://www.kts-pro.ru/images/tovar/C8990-01.jpg")</f>
        <v>https://www.kts-pro.ru/images/tovar/C8990-01.jpg</v>
      </c>
      <c r="D1400" s="35" t="s">
        <v>4943</v>
      </c>
      <c r="E1400" s="38" t="s">
        <v>4944</v>
      </c>
      <c r="F1400" s="33" t="s">
        <v>4945</v>
      </c>
      <c r="G1400" s="33" t="s">
        <v>565</v>
      </c>
      <c r="H1400" s="36">
        <v>500</v>
      </c>
      <c r="I1400" s="36">
        <v>50</v>
      </c>
      <c r="J1400" s="38" t="s">
        <v>4941</v>
      </c>
      <c r="K1400" s="39">
        <v>20</v>
      </c>
      <c r="L1400" s="40">
        <v>47.92</v>
      </c>
      <c r="M1400" s="31"/>
      <c r="N1400" s="41">
        <v>1678</v>
      </c>
      <c r="O1400" s="41">
        <v>205</v>
      </c>
    </row>
    <row r="1401" spans="1:15" ht="34.5" customHeight="1" thickBot="1">
      <c r="A1401" s="23" t="s">
        <v>4946</v>
      </c>
      <c r="B1401" s="24" t="s">
        <v>22</v>
      </c>
      <c r="C1401" s="25" t="str">
        <f>HYPERLINK("http://kts-pro.ru/images/tovar/C3363.jpg")</f>
        <v>http://kts-pro.ru/images/tovar/C3363.jpg</v>
      </c>
      <c r="D1401" s="25" t="s">
        <v>4935</v>
      </c>
      <c r="E1401" s="28" t="s">
        <v>4947</v>
      </c>
      <c r="F1401" s="23" t="s">
        <v>4948</v>
      </c>
      <c r="G1401" s="23" t="s">
        <v>565</v>
      </c>
      <c r="H1401" s="26">
        <v>200</v>
      </c>
      <c r="I1401" s="26">
        <v>50</v>
      </c>
      <c r="J1401" s="28" t="s">
        <v>4941</v>
      </c>
      <c r="K1401" s="29">
        <v>20</v>
      </c>
      <c r="L1401" s="30">
        <v>35.74</v>
      </c>
      <c r="M1401" s="31"/>
      <c r="N1401" s="32">
        <v>1468</v>
      </c>
      <c r="O1401" s="32">
        <v>0</v>
      </c>
    </row>
    <row r="1402" spans="1:13" ht="34.5" customHeight="1">
      <c r="A1402" s="18"/>
      <c r="B1402" s="19"/>
      <c r="C1402" s="20"/>
      <c r="D1402" s="20" t="s">
        <v>4950</v>
      </c>
      <c r="E1402" s="46" t="s">
        <v>4951</v>
      </c>
      <c r="F1402" s="22"/>
      <c r="G1402" s="22"/>
      <c r="H1402" s="22"/>
      <c r="I1402" s="22"/>
      <c r="J1402" s="21"/>
      <c r="K1402" s="22"/>
      <c r="L1402" s="22"/>
      <c r="M1402" s="22"/>
    </row>
    <row r="1403" spans="1:15" ht="34.5" customHeight="1">
      <c r="A1403" s="23" t="s">
        <v>4952</v>
      </c>
      <c r="B1403" s="24" t="s">
        <v>22</v>
      </c>
      <c r="C1403" s="25" t="str">
        <f>HYPERLINK("http://kts-pro.ru/images/tovar/C3366.jpg")</f>
        <v>http://kts-pro.ru/images/tovar/C3366.jpg</v>
      </c>
      <c r="D1403" s="25" t="s">
        <v>4953</v>
      </c>
      <c r="E1403" s="28" t="s">
        <v>4954</v>
      </c>
      <c r="F1403" s="23" t="s">
        <v>4955</v>
      </c>
      <c r="G1403" s="23" t="s">
        <v>565</v>
      </c>
      <c r="H1403" s="26">
        <v>200</v>
      </c>
      <c r="I1403" s="26">
        <v>50</v>
      </c>
      <c r="J1403" s="28" t="s">
        <v>4949</v>
      </c>
      <c r="K1403" s="29">
        <v>20</v>
      </c>
      <c r="L1403" s="30">
        <v>34.43</v>
      </c>
      <c r="M1403" s="31"/>
      <c r="N1403" s="32">
        <v>10775</v>
      </c>
      <c r="O1403" s="32">
        <v>0</v>
      </c>
    </row>
    <row r="1404" spans="1:15" ht="34.5" customHeight="1" thickBot="1">
      <c r="A1404" s="23" t="s">
        <v>4956</v>
      </c>
      <c r="B1404" s="24" t="s">
        <v>22</v>
      </c>
      <c r="C1404" s="25" t="str">
        <f>HYPERLINK("http://kts-pro.ru/images/tovar/C3365.jpg")</f>
        <v>http://kts-pro.ru/images/tovar/C3365.jpg</v>
      </c>
      <c r="D1404" s="25" t="s">
        <v>4950</v>
      </c>
      <c r="E1404" s="28" t="s">
        <v>4957</v>
      </c>
      <c r="F1404" s="23" t="s">
        <v>4958</v>
      </c>
      <c r="G1404" s="23" t="s">
        <v>565</v>
      </c>
      <c r="H1404" s="26">
        <v>200</v>
      </c>
      <c r="I1404" s="26">
        <v>50</v>
      </c>
      <c r="J1404" s="28" t="s">
        <v>4949</v>
      </c>
      <c r="K1404" s="29">
        <v>20</v>
      </c>
      <c r="L1404" s="30">
        <v>34.43</v>
      </c>
      <c r="M1404" s="31"/>
      <c r="N1404" s="32">
        <v>8472</v>
      </c>
      <c r="O1404" s="32">
        <v>0</v>
      </c>
    </row>
    <row r="1405" spans="1:15" ht="34.5" customHeight="1" thickBot="1">
      <c r="A1405" s="13"/>
      <c r="B1405" s="14"/>
      <c r="C1405" s="15"/>
      <c r="D1405" s="15" t="s">
        <v>22</v>
      </c>
      <c r="E1405" s="45" t="s">
        <v>4959</v>
      </c>
      <c r="F1405" s="17"/>
      <c r="G1405" s="17"/>
      <c r="H1405" s="17"/>
      <c r="I1405" s="17"/>
      <c r="J1405" s="16"/>
      <c r="K1405" s="17"/>
      <c r="L1405" s="17"/>
      <c r="M1405" s="17"/>
      <c r="N1405" s="17"/>
      <c r="O1405" s="17"/>
    </row>
    <row r="1406" spans="1:13" ht="34.5" customHeight="1">
      <c r="A1406" s="18"/>
      <c r="B1406" s="19"/>
      <c r="C1406" s="20"/>
      <c r="D1406" s="20" t="s">
        <v>4960</v>
      </c>
      <c r="E1406" s="46" t="s">
        <v>4961</v>
      </c>
      <c r="F1406" s="22"/>
      <c r="G1406" s="22"/>
      <c r="H1406" s="22"/>
      <c r="I1406" s="22"/>
      <c r="J1406" s="21"/>
      <c r="K1406" s="22"/>
      <c r="L1406" s="22"/>
      <c r="M1406" s="22"/>
    </row>
    <row r="1407" spans="1:15" ht="34.5" customHeight="1">
      <c r="A1407" s="23" t="s">
        <v>4962</v>
      </c>
      <c r="B1407" s="24" t="s">
        <v>22</v>
      </c>
      <c r="C1407" s="25" t="str">
        <f>HYPERLINK("https://www.kts-pro.ru/images/tovar/C5721.jpg")</f>
        <v>https://www.kts-pro.ru/images/tovar/C5721.jpg</v>
      </c>
      <c r="D1407" s="25" t="s">
        <v>4960</v>
      </c>
      <c r="E1407" s="28" t="s">
        <v>4963</v>
      </c>
      <c r="F1407" s="23" t="s">
        <v>4964</v>
      </c>
      <c r="G1407" s="23" t="s">
        <v>23</v>
      </c>
      <c r="H1407" s="26">
        <v>500</v>
      </c>
      <c r="I1407" s="27" t="s">
        <v>22</v>
      </c>
      <c r="J1407" s="28" t="s">
        <v>4965</v>
      </c>
      <c r="K1407" s="29">
        <v>20</v>
      </c>
      <c r="L1407" s="30">
        <v>8.21</v>
      </c>
      <c r="M1407" s="31"/>
      <c r="N1407" s="32">
        <v>1899</v>
      </c>
      <c r="O1407" s="32">
        <v>0</v>
      </c>
    </row>
  </sheetData>
  <sheetProtection/>
  <autoFilter ref="A2:O1407"/>
  <printOptions/>
  <pageMargins left="0.75" right="0.75" top="1" bottom="1" header="0.5" footer="0.5"/>
  <pageSetup orientation="portrait" paperSize="9"/>
  <headerFooter>
    <oddFooter>&amp;C&amp;"Arial,Полужирный"#D                              КТС-ПРО  тел./ факс: (095) 221-73-34.                              #P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trade22</dc:creator>
  <cp:keywords/>
  <dc:description/>
  <cp:lastModifiedBy>Ленка</cp:lastModifiedBy>
  <dcterms:created xsi:type="dcterms:W3CDTF">2022-11-11T05:57:05Z</dcterms:created>
  <dcterms:modified xsi:type="dcterms:W3CDTF">2022-11-14T08:57:57Z</dcterms:modified>
  <cp:category/>
  <cp:version/>
  <cp:contentType/>
  <cp:contentStatus/>
</cp:coreProperties>
</file>